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mohbayofq-my.sharepoint.com/personal/techassistant_mbq-tmt_org/Documents/Desktop/"/>
    </mc:Choice>
  </mc:AlternateContent>
  <xr:revisionPtr revIDLastSave="5" documentId="8_{98FC994D-5B8C-4B5E-AF8C-86505FFDD518}" xr6:coauthVersionLast="47" xr6:coauthVersionMax="47" xr10:uidLastSave="{C8764830-89EB-4475-AA82-1785296E0FCF}"/>
  <bookViews>
    <workbookView xWindow="28680" yWindow="-120" windowWidth="29040" windowHeight="15720" xr2:uid="{00000000-000D-0000-FFFF-FFFF00000000}"/>
  </bookViews>
  <sheets>
    <sheet name="Project Update 2020" sheetId="5" r:id="rId1"/>
    <sheet name="Future Projects" sheetId="6" r:id="rId2"/>
  </sheets>
  <definedNames>
    <definedName name="_xlnm.Print_Titles" localSheetId="0">'Project Update 2020'!$1:$1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8" i="5" l="1"/>
  <c r="G94" i="5"/>
  <c r="G37" i="5"/>
  <c r="G29" i="5"/>
  <c r="G18" i="5"/>
  <c r="G10" i="5"/>
  <c r="D73" i="6"/>
  <c r="G90" i="5"/>
  <c r="G87" i="5"/>
  <c r="D55" i="6"/>
  <c r="D38" i="6"/>
  <c r="D33" i="6"/>
  <c r="D14" i="6"/>
  <c r="D9" i="6"/>
  <c r="G59" i="5"/>
  <c r="G25" i="5"/>
  <c r="G13" i="5"/>
  <c r="D61" i="6"/>
  <c r="D60" i="6"/>
  <c r="D59" i="6"/>
  <c r="D58" i="6"/>
  <c r="D57" i="6"/>
  <c r="D56" i="6"/>
  <c r="G99" i="5" l="1"/>
  <c r="D62" i="6"/>
</calcChain>
</file>

<file path=xl/sharedStrings.xml><?xml version="1.0" encoding="utf-8"?>
<sst xmlns="http://schemas.openxmlformats.org/spreadsheetml/2006/main" count="527" uniqueCount="281">
  <si>
    <t>In spring of 2019 MBQ experienced flooding due to high Bay levels. iSC provided funding to cover MBQ expenses. There are some properties still awaiting authorization to complete repairs.</t>
  </si>
  <si>
    <t>Roads</t>
  </si>
  <si>
    <t>Water</t>
  </si>
  <si>
    <t>FNES</t>
  </si>
  <si>
    <t>Wastewater</t>
  </si>
  <si>
    <t>TOTAL COST</t>
  </si>
  <si>
    <t>CATEGORY</t>
  </si>
  <si>
    <t>PROJECT NAME</t>
  </si>
  <si>
    <t>DESCRIPTION</t>
  </si>
  <si>
    <t>FUNDING AGENCY</t>
  </si>
  <si>
    <t>ISC</t>
  </si>
  <si>
    <t>Fire Truck Purchase</t>
  </si>
  <si>
    <t>Greenwood Paving</t>
  </si>
  <si>
    <t>DATE COMPLETED</t>
  </si>
  <si>
    <t>Purchase (2) triple combination pumpers</t>
  </si>
  <si>
    <t>Metro Freightliner and TransTank</t>
  </si>
  <si>
    <t>Battleshield Industries Ltd</t>
  </si>
  <si>
    <t>Total all Projects</t>
  </si>
  <si>
    <t>FUTURE INFRASTRUCTURE PROJECTS</t>
  </si>
  <si>
    <t>Fall 2023</t>
  </si>
  <si>
    <t>Ongoing</t>
  </si>
  <si>
    <t>Flood Remediation Property Repairs (2019)</t>
  </si>
  <si>
    <t>Upper Slash Road</t>
  </si>
  <si>
    <t>Beach Road</t>
  </si>
  <si>
    <t>Homeland Drive</t>
  </si>
  <si>
    <t>MBQ Water Treatment Plant</t>
  </si>
  <si>
    <t>Anticipating recapitalization of MBQ WTP to accommodate MBQ's water demand west of #49.</t>
  </si>
  <si>
    <t xml:space="preserve">Deseronto Water Plant - Recapitalization </t>
  </si>
  <si>
    <t>Anticipating recapitalization of the Deseronto WTP to accommodate MBQ's water demand east of #49.</t>
  </si>
  <si>
    <t>Peatland System Expansion</t>
  </si>
  <si>
    <t>Construction of four additional peat cells, two wetland cells and subsurface granular mantle outfall system to meet the needs of the Sadie's Lane Housing Development.</t>
  </si>
  <si>
    <t>New Wastewater Treatment Plant</t>
  </si>
  <si>
    <t>Construction of wastewater treatment plant to mitigate issues with residential septic systems ability to properly treat chlorinated wastewater in areas serviced by watermain distribution system</t>
  </si>
  <si>
    <t>Deseronto Wastewater Plant - Recapitalization</t>
  </si>
  <si>
    <t>Anticipating recapitalization of the Deseronto WWTP to accommodate MBQ's wastewater demand east of #49. (ie pump upgrades, sludge storage management, primary, secondary and tertiary treatment optimization</t>
  </si>
  <si>
    <t>Eli's Lane from Hickory Road to Ridge Road, Ridge Road from Eli's to York Road, York Road from Community Centre to Meadow Drive. Total length of sanitary = 4.05km</t>
  </si>
  <si>
    <t>Huron Brant Drive North Rehabilitation</t>
  </si>
  <si>
    <t>Significant asphalt deterioration, wheel rutting and drainage issues. Proposing to pulverize 0.85km of ashpalt and replace with new. Drainage improvements.</t>
  </si>
  <si>
    <t>Huron Brant Drive South Rehabilitation</t>
  </si>
  <si>
    <t>Significant asphalt deterioration, wheel rutting and drainage issues. Proposing to pulverize 0.8km of ashpalt and replace with new. Drainage improvements.</t>
  </si>
  <si>
    <t>Oronthyatika Drive Rehabilitation</t>
  </si>
  <si>
    <t>Significant asphalt deterioration, wheel rutting and drainage issues. Proposing to pulverize 0.16 ashpalt and replace with new. Drainage improvements.</t>
  </si>
  <si>
    <t>Deyronseh Drive Rehabiltation</t>
  </si>
  <si>
    <t>Significant asphalt deterioration, wheel rutting and drainage issues. Proposing to pulverize 0.06km of ashpalt and replace with new. Drainage improvements.</t>
  </si>
  <si>
    <t>Deserontyon Drive Rehabiltation</t>
  </si>
  <si>
    <t>Significant asphalt deterioration, wheel rutting and drainage issues. Proposing to pulverize 0.14km of ashpalt and replace with new. Drainage improvements.</t>
  </si>
  <si>
    <t>L. Slash Road Reconstruction</t>
  </si>
  <si>
    <t>Existing conditions have deteriorated creating siginifcant public safety and liabilty issues for the First Nation. Base improvements required for 2.4km, drainage improvements and resurfacing with light butimous surface treatment.</t>
  </si>
  <si>
    <t>Church Lane North Reconstruction</t>
  </si>
  <si>
    <t>Existing conditions have deteriorated creating siginifcant public safety and liabilty issues for the First Nation. Base improvements required for 1.4km, drainage improvements and resurfacing with light butimous surface treatment.</t>
  </si>
  <si>
    <t>Mowbrays Road Reconstruction</t>
  </si>
  <si>
    <t>Existing conditions have deteriorated creating siginifcant public safety and liabilty issues for the First Nation. Base improvements required 1.0km, drainage improvements and resurfacing with light butimous surface treatment.</t>
  </si>
  <si>
    <t>Wymans Rd Reconstruction</t>
  </si>
  <si>
    <t>Existing conditions have deteriorated creating siginifcant public safety and liabilty issues for the First Nation. Base improvements required 3.3km, drainage improvements and resurfacing with light butimous surface treatment.</t>
  </si>
  <si>
    <t>Gordons Rd Reconstruction</t>
  </si>
  <si>
    <t>Existing conditions have deteriorated creating siginifcant public safety and liabilty issues for the First Nation. Base improvements required 1.7km, drainage improvements and resurfacing with light butimous surface treatment.</t>
  </si>
  <si>
    <t>Upper Slash Road - west  (York to Milltown)</t>
  </si>
  <si>
    <t>Pulverize and resurface 1.7km with light butimous surface treatment.</t>
  </si>
  <si>
    <t>Upper Slash Road - east (Norways to Wymans)</t>
  </si>
  <si>
    <t>Pulverize and resurface 2.3km with light butimous surface treatment.</t>
  </si>
  <si>
    <t>Pulverize and resurface 3.1km with light butimous surface treatment.</t>
  </si>
  <si>
    <t>Ridge Road</t>
  </si>
  <si>
    <t>Pulverize and resurface 6.1km with light butimous surface treatment.</t>
  </si>
  <si>
    <t>1150m road extension</t>
  </si>
  <si>
    <t>825m road extension</t>
  </si>
  <si>
    <t>Church Lane N -  Road Extension</t>
  </si>
  <si>
    <t>100m road extension</t>
  </si>
  <si>
    <t>Mud Creek Bridge Rehabilitation</t>
  </si>
  <si>
    <t>OSIM identified the following: repair box girder ends, replace deck drains, repair concrete where required, replace joint seal</t>
  </si>
  <si>
    <t>Sucker Creek Bridge Rehabilitation</t>
  </si>
  <si>
    <t>OSIM identified the following: repair girder ends, and repair concrete where required</t>
  </si>
  <si>
    <t>Mowbray's Road Bridge Rehabilitation</t>
  </si>
  <si>
    <t>OSIM identified the following: miscellaneous concrete repairs where required and connect guiderail to structure</t>
  </si>
  <si>
    <t>Bells Road Bridge Rehabiliation</t>
  </si>
  <si>
    <t>OSIM identified the following: waterproof and repave, repair barrel joints, repair concrete where required and attach guiderail to structure</t>
  </si>
  <si>
    <t>New Childcare Facility</t>
  </si>
  <si>
    <t>Approx. 12,000 ft.2 new childcare facility to centralize Tahatikonhsotontie Headstart and Eksa'Okon:'a Childcare Centre, and expand into infant care.</t>
  </si>
  <si>
    <t>Quinte Mohawk School Replacement</t>
  </si>
  <si>
    <t>Originally constructed in 1974 QMS is approaching 60 years. Enrollment is increasing and there is inadequate classroom space and additions are no longer feasible. HVAC systems are aging and do not meet current standards to address pandemic recommendations. Technical assessment is required in support of replacement.</t>
  </si>
  <si>
    <t>Educational Resource Centre</t>
  </si>
  <si>
    <t>Construct new 10,000 sq ft facility to support Ohahase education programming and education administration services. For example, post secondary intake, Ohahase school curriculum delivery, and language coordinator services.</t>
  </si>
  <si>
    <t>Indigenous Treatment Centre</t>
  </si>
  <si>
    <t xml:space="preserve">Currently, facilities are limited in adjacent municipalities for members seeking treatment for addiction issues. Construction of a secondary building to house staff and counselling programming is required. Proposing to construct 2,500 sq ft building. Feasibility study required to asses the needs and type of facility. </t>
  </si>
  <si>
    <t>New Public Works Storage Garage</t>
  </si>
  <si>
    <t>Require 4-6 bay facility to house waste collection truck, water tanker, generators, grass cutting tractors, water and wastewater materials and other various equipment. 10,000 sq ft facility required.</t>
  </si>
  <si>
    <t>New Business Centre 1</t>
  </si>
  <si>
    <t>construction of 11,000 ft.2 business centre which include 4 separte suites for commercial and administrative space to support local busiensses and adminstrative organizations looking for commercial space.</t>
  </si>
  <si>
    <t>New Business Centre 2</t>
  </si>
  <si>
    <t>Community Wellbeing Centre Secondary Building</t>
  </si>
  <si>
    <t>A secondary building for the Social Programming of approximately 16,600 sq-ft (1,540 sq m) connected to the existing building by a Breezeway. The program included: 3 Departments (MFS, Goodminds, OW) with private print/copy station and coffee bar, Boardroom, Staff lounge/teaching kitchen, Workshop, Server room / General storage rooms / Janitors office / Janitors’ closet, Internal courtyard, Relocating the existing smoke structure, Relocating the existing play structure, Expanding the East parking lot</t>
  </si>
  <si>
    <t>Medical Services Building Phase II</t>
  </si>
  <si>
    <t>Construct 3,000 sq ft to house medical programming requirements. Existing facility has maximized current floorspace. Additional space is required.</t>
  </si>
  <si>
    <t>Waste Transfer Depot</t>
  </si>
  <si>
    <t xml:space="preserve">Building upgrade required to house staff and bathroom faciities. Hydro required. </t>
  </si>
  <si>
    <t>New Salt Storage Building</t>
  </si>
  <si>
    <t>Currently storing sand and salt to together however limited space to ensure adequate salt volume for winter operations. Proposing to construct 2,500 sq ft salt shed.</t>
  </si>
  <si>
    <t>Christ Church Repointing</t>
  </si>
  <si>
    <t>Repointing of the stone masonary at Christ Church Her Majesty's Chapel Royal of the Mohawk - National &amp; Provincial Historial Site. 1 of only 5 Royal Chapels outside of Great Britain.</t>
  </si>
  <si>
    <t xml:space="preserve">FNTI Office Building - Roof Replacement </t>
  </si>
  <si>
    <t xml:space="preserve">Replace the existing roof at 3 Old York Road </t>
  </si>
  <si>
    <t>Ferry Lane Boat Launch</t>
  </si>
  <si>
    <t>Replacment of the existing concrete boat launch loctaed at the end of Ferry Lane. Includes replacment of the launch abutment and floating dock.</t>
  </si>
  <si>
    <t>Arena / Multi-Sport Facility</t>
  </si>
  <si>
    <t>Lacrosse Box Upgrades/Repairs</t>
  </si>
  <si>
    <t>Upper Slash Road - Road Extension Hydro Servicing</t>
  </si>
  <si>
    <t>New hydro servicing for 1150m road extension</t>
  </si>
  <si>
    <t>Beach Road - Road Extension Hydro Servicing</t>
  </si>
  <si>
    <t>New hydro servicing for 825m road extension</t>
  </si>
  <si>
    <t>Church Lane N - Road Extension Hydro Servicing</t>
  </si>
  <si>
    <t>New hydro servicing for 100m road extension</t>
  </si>
  <si>
    <t>Homeland Drive - Road Extension Hydro Servicing</t>
  </si>
  <si>
    <t>New hydro servicing for 1560m road extension</t>
  </si>
  <si>
    <t>Eli's Lane - Road Extension Hydro Servicing</t>
  </si>
  <si>
    <t>New hydro servicing for 550m road extension</t>
  </si>
  <si>
    <t>New Hydro Servicing for Unserviced Areas</t>
  </si>
  <si>
    <t>York Rd (East from Norways to 1096 York), Airport Rd (411 Airport Rd to Ridge Rd), Upper Slash Rd (#926 - #964). Total approximate length = 5.2 km</t>
  </si>
  <si>
    <t>Comprehensive Community Plan</t>
  </si>
  <si>
    <t>Comprehensive Community Plan required to determine capital and programming resources in all MBQ operations and services delivered to the community.</t>
  </si>
  <si>
    <t>Community Surface Water  Drainage Study</t>
  </si>
  <si>
    <t>MBQ has experienced wet weather events in 2017 and 2019 and are considered vulnerable to climate change impacts. As extreme weather events become more frequent, surface water drainage study is required to determine drainage areas to outlet ditching system</t>
  </si>
  <si>
    <t>Road Needs Study</t>
  </si>
  <si>
    <t>Study required to determine overall roads network and to develop logistical plan to address prioritized deficiencies.</t>
  </si>
  <si>
    <t>OSIM Bridge Study</t>
  </si>
  <si>
    <t>Recommended bridges assessed every 3-5 years for structural integrity and overall condition. MBQ commissioned the last study in 2019.</t>
  </si>
  <si>
    <t>Wastewater Treatment &amp; Collection Feasibility Study</t>
  </si>
  <si>
    <t>MBQ has approximately 200 residential units serviced by our water treatment plant commissioned in 2016. Conventional septic systems typically have difficulty treating septage with the introduction of chlorinated water. Feasibility study required to determine wastewater primary and tertiary treatment alternatives and identify collection servicing phasing.</t>
  </si>
  <si>
    <t>Structural Studies - Community Buildings</t>
  </si>
  <si>
    <t>MBQ has approximately 30 exisitng buildings which need to be evaluated for code compliance, fire protection and HVAC pandemic compliance</t>
  </si>
  <si>
    <t>QMS Technical Assessment</t>
  </si>
  <si>
    <t>QMS is now approaching 60 years in service. Technical assessment of the interior and exterior structural components, fire protection compliance and HVAC pandemic standards and compliance</t>
  </si>
  <si>
    <t>Indigenous Treatment Centre Feasbility Study</t>
  </si>
  <si>
    <t>Feasibility study to determine office requirements to delive addiction treatment and counselling services to the community,</t>
  </si>
  <si>
    <t>Educational Resource Centre Feasibility Study</t>
  </si>
  <si>
    <t>Feasibility study to determine office requirements to deliver education services to the community,</t>
  </si>
  <si>
    <t>Medical Services Building Phase II feasibility study</t>
  </si>
  <si>
    <t>Feasibility study required to determine office requirements to deliver medical services to the community,</t>
  </si>
  <si>
    <t>Bridges</t>
  </si>
  <si>
    <t>Buildings</t>
  </si>
  <si>
    <t>Electrification</t>
  </si>
  <si>
    <t>Studies</t>
  </si>
  <si>
    <t xml:space="preserve">Road Resurfacing from Wymans to Hwy #49. </t>
  </si>
  <si>
    <t>Eli's Lane South</t>
  </si>
  <si>
    <t>Marks Road - West</t>
  </si>
  <si>
    <t>Milltown Rd - South</t>
  </si>
  <si>
    <t>York Road  Phase III - Hwy #49 to Wymans Rd</t>
  </si>
  <si>
    <t>York Rd</t>
  </si>
  <si>
    <t>Meadow Drive</t>
  </si>
  <si>
    <t>Huron Brant Drive North</t>
  </si>
  <si>
    <t>Deserontoyon Dr</t>
  </si>
  <si>
    <t>Deyoronseh Dr</t>
  </si>
  <si>
    <t>Ridge Rd</t>
  </si>
  <si>
    <t>Milltown Rd</t>
  </si>
  <si>
    <t>Hickory Rd</t>
  </si>
  <si>
    <t>Norways Rd</t>
  </si>
  <si>
    <t>Gordons Rd</t>
  </si>
  <si>
    <t>Beach Rd</t>
  </si>
  <si>
    <t>Church Lane South</t>
  </si>
  <si>
    <t>Deserontyon</t>
  </si>
  <si>
    <t>Deseronseh</t>
  </si>
  <si>
    <t>Mowbrays Rd</t>
  </si>
  <si>
    <t>U. Slash Rd</t>
  </si>
  <si>
    <t>Mohawk Rd</t>
  </si>
  <si>
    <t>Iroquois Rd</t>
  </si>
  <si>
    <t>Wellness Drive</t>
  </si>
  <si>
    <t>Sadies Lane</t>
  </si>
  <si>
    <t>Billy Brew Rd</t>
  </si>
  <si>
    <t>TTO - Salmon R. Road/Colbourne St.</t>
  </si>
  <si>
    <t>December 2024</t>
  </si>
  <si>
    <t>Road Reconstruction</t>
  </si>
  <si>
    <t>Miller Group</t>
  </si>
  <si>
    <t>Superior Road Products</t>
  </si>
  <si>
    <t>Crack sealing program</t>
  </si>
  <si>
    <t>Salmon R. Road/Colbourne St.watermain to service TTO - Mohawk Language School</t>
  </si>
  <si>
    <t>New Water Truck (2024)</t>
  </si>
  <si>
    <t>March 2024</t>
  </si>
  <si>
    <t>Purchased new 2024 Freightliner truck and tank to replace 2009 water tanker for the water delivery program</t>
  </si>
  <si>
    <t>New Road Construction - 1.615km c/w watermain</t>
  </si>
  <si>
    <t>New Road Construction - 1.15km c/w watermain</t>
  </si>
  <si>
    <t>New Road Construction - 0.5 km c/w watermain</t>
  </si>
  <si>
    <t>New Road Construction - 0.41km c/w watermain</t>
  </si>
  <si>
    <t>New Road Construction - 0.56km c/w watermain</t>
  </si>
  <si>
    <t>Replace interior copper piping and valves with pex and stainless steel valves. Phases I and II.</t>
  </si>
  <si>
    <t>Aquarius Tank Improvements - MBQ WTP</t>
  </si>
  <si>
    <t>Refurbrish pretreatment and DAF tanks</t>
  </si>
  <si>
    <t>Bells Rd water and North Street water and sewer</t>
  </si>
  <si>
    <t>Installation of 200mm watermain on Bells Rd and water and sewer on North Street</t>
  </si>
  <si>
    <t>Installation of 200mm watermain on River Road and Colbourne St</t>
  </si>
  <si>
    <t>May 2025</t>
  </si>
  <si>
    <t>QMS Interior Plumbing Upgrade Phases I and II</t>
  </si>
  <si>
    <t>Purchase (2) Waste Collection trucks</t>
  </si>
  <si>
    <t>Joe Johnson Equipment</t>
  </si>
  <si>
    <t>Tree Removals - various roadways and properties</t>
  </si>
  <si>
    <t>June 2025</t>
  </si>
  <si>
    <t>August 2025</t>
  </si>
  <si>
    <t>Tar and Chip</t>
  </si>
  <si>
    <t>apply surface emulsion</t>
  </si>
  <si>
    <t>Ferry Lane  - Water and Wastewater Servicing</t>
  </si>
  <si>
    <t>Installation of 180m of 150mm watermain, 173m of 200mm sanitary main and one prefab liftstation with 15m of forcemain</t>
  </si>
  <si>
    <t>Installation of solar lights</t>
  </si>
  <si>
    <t>NRG Alternatives Ltd</t>
  </si>
  <si>
    <t xml:space="preserve">Waste Collection Truck Purchase </t>
  </si>
  <si>
    <t>Microsurfacing</t>
  </si>
  <si>
    <t>September 2024</t>
  </si>
  <si>
    <t>March 2025</t>
  </si>
  <si>
    <t>October 2025</t>
  </si>
  <si>
    <t>Design additional peat cells, upgrade pumps and PLC</t>
  </si>
  <si>
    <t>Peatland Wastewter Treatment Expansion Design</t>
  </si>
  <si>
    <t>Capacity Assessment - MBQ WTP &amp; Deseronto System</t>
  </si>
  <si>
    <t>January 2025</t>
  </si>
  <si>
    <t>Review system capacity to accommodate unserviced areas</t>
  </si>
  <si>
    <t>Oronhyatekha Drive</t>
  </si>
  <si>
    <t>Oronhyatekha Dr</t>
  </si>
  <si>
    <t>July 2024</t>
  </si>
  <si>
    <t>Cedar Glen/Gussys Lane</t>
  </si>
  <si>
    <t>Sero's Road</t>
  </si>
  <si>
    <t>Airport Road</t>
  </si>
  <si>
    <t>York Road - Norways to Upper Slash</t>
  </si>
  <si>
    <t>September 2025</t>
  </si>
  <si>
    <t>July 2025</t>
  </si>
  <si>
    <t>TBD</t>
  </si>
  <si>
    <t>TOTAL</t>
  </si>
  <si>
    <t>August 2024</t>
  </si>
  <si>
    <t>Airport Rd</t>
  </si>
  <si>
    <t>Wymans Rd</t>
  </si>
  <si>
    <t>Toms Rd</t>
  </si>
  <si>
    <t>Snookies Rd</t>
  </si>
  <si>
    <t>Shannonville Rd - South</t>
  </si>
  <si>
    <t>Norways Rd - South</t>
  </si>
  <si>
    <t>Streetlight Installations - Various locations (12)</t>
  </si>
  <si>
    <t>Streetlight Installations - Various locations (8)</t>
  </si>
  <si>
    <t>New Watermain for Unserviced Areas</t>
  </si>
  <si>
    <t>Installation of approximately 34km of watermain to the remaining unserviced areas.</t>
  </si>
  <si>
    <t>Watermain Servicing L. Slash Rd/Mowbrays Rd/Clarence Rd/North Church Lane</t>
  </si>
  <si>
    <t>Installation of approximately 6km of watermain.</t>
  </si>
  <si>
    <t>New Wastewater Collection System to Unserviced Areas</t>
  </si>
  <si>
    <t>Ice Storm clean up</t>
  </si>
  <si>
    <t>York Road - Norways Rd to Wymans Rd</t>
  </si>
  <si>
    <t xml:space="preserve">Microsurfacing - approximately </t>
  </si>
  <si>
    <t>December 2025</t>
  </si>
  <si>
    <t>Feasibility study stage.</t>
  </si>
  <si>
    <t>Butler Tree Service/Abbys Tree Removal</t>
  </si>
  <si>
    <t>Firehall Construction Cost Reimbursement</t>
  </si>
  <si>
    <t>Phase II Cost Overrun Reimbursement</t>
  </si>
  <si>
    <t>Phase IV Cost Overrun Reimbursement</t>
  </si>
  <si>
    <t>MBQ initiated New Firehall Construction bridging the construction costs. ISC reimbursed MBQ.</t>
  </si>
  <si>
    <t>MBQ completed Phase II comprised of Water Tower and 8km Distribution. MBQ lobbied ISC for reimbursement of shortfall</t>
  </si>
  <si>
    <t>MBQ completed phase IV comprised of 1.8kms of distribution.MBQ lobbied ISC for reimbursement of shortfall</t>
  </si>
  <si>
    <t>April 2025</t>
  </si>
  <si>
    <t>ISC Authorized Amount</t>
  </si>
  <si>
    <t>QMS Building Assessment</t>
  </si>
  <si>
    <t>Comprehensive Building Assessment</t>
  </si>
  <si>
    <t>Buildall Contractors/Greer Galloway</t>
  </si>
  <si>
    <t>Gordon Barr Ltd./Greer Galloway</t>
  </si>
  <si>
    <t>C &amp; E Mechanical/FNES</t>
  </si>
  <si>
    <t>Wilby Contracting/FNES</t>
  </si>
  <si>
    <t>Scott Trudeau Construction/Greeg Galloway</t>
  </si>
  <si>
    <t>ISC - 100%</t>
  </si>
  <si>
    <t>ICIP - 93.33% MBQ - 6.67%</t>
  </si>
  <si>
    <t>ISC - $30,000.00</t>
  </si>
  <si>
    <t>ISC - Emergency Services - $399,580.74</t>
  </si>
  <si>
    <t>ISC - $1,312,357.00</t>
  </si>
  <si>
    <t>Buildall Construction/CKI Architects</t>
  </si>
  <si>
    <t>Gordon Barr Ltd/FNES</t>
  </si>
  <si>
    <t>Fidelity Engineering and Construction/Monument</t>
  </si>
  <si>
    <t>Fidelity Engineering and Construction/ Q&amp;E Engineering</t>
  </si>
  <si>
    <t>Various/FNES</t>
  </si>
  <si>
    <t>CONTRACTOR/SUPPLIER/CONSULTANT</t>
  </si>
  <si>
    <t>WATER</t>
  </si>
  <si>
    <t>WASTEWATER</t>
  </si>
  <si>
    <t>ISC LOBBY RESULTS</t>
  </si>
  <si>
    <t>NEW ROAD CONSTRUCTION</t>
  </si>
  <si>
    <t>ROADS RECONSTRUCTION PROJECTS</t>
  </si>
  <si>
    <t>CRACK SEALING PROGRAM</t>
  </si>
  <si>
    <t>MICROSURFACING</t>
  </si>
  <si>
    <t>SURFACE TREATMENT</t>
  </si>
  <si>
    <t>SURFACE EMULSION</t>
  </si>
  <si>
    <t>STREETLIGHT INSTALLATIONS</t>
  </si>
  <si>
    <t>ENVIRONMENTAL</t>
  </si>
  <si>
    <t>MISCELLANEOUS</t>
  </si>
  <si>
    <t>February 2024</t>
  </si>
  <si>
    <t>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</si>
</sst>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quot;$&quot;#,##0"/>
    <numFmt numFmtId="166" formatCode="&quot;$&quot;#,##0.00"/>
  </numFmts>
  <fonts count="1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4"/>
      <color theme="1"/>
      <name val="Calibri"/>
      <family val="2"/>
      <scheme val="minor"/>
    </font>
    <font>
      <sz val="14"/>
      <name val="Arial"/>
      <family val="2"/>
    </font>
    <font>
      <sz val="14"/>
      <color theme="1"/>
      <name val="Arial"/>
      <family val="2"/>
    </font>
    <font>
      <b/>
      <sz val="14"/>
      <name val="Arial"/>
      <family val="2"/>
    </font>
    <font>
      <b/>
      <sz val="14"/>
      <color theme="1"/>
      <name val="Arial"/>
      <family val="2"/>
    </font>
    <font>
      <b/>
      <sz val="16"/>
      <color theme="0"/>
      <name val="Arial"/>
      <family val="2"/>
    </font>
    <font>
      <sz val="22"/>
      <name val="Arial"/>
      <family val="2"/>
    </font>
    <font>
      <b/>
      <sz val="22"/>
      <color theme="1"/>
      <name val="Arial"/>
      <family val="2"/>
    </font>
    <font>
      <b/>
      <sz val="18"/>
      <color theme="1"/>
      <name val="Calibri"/>
      <family val="2"/>
      <scheme val="minor"/>
    </font>
    <font>
      <sz val="12"/>
      <name val="Calibri"/>
      <family val="2"/>
      <scheme val="minor"/>
    </font>
    <font>
      <sz val="10"/>
      <name val="Arial"/>
      <family val="2"/>
    </font>
    <font>
      <sz val="8.5"/>
      <name val="Microsoft Sans Serif"/>
      <family val="2"/>
    </font>
    <font>
      <sz val="14"/>
      <color theme="5" tint="0.59999389629810485"/>
      <name val="Arial"/>
      <family val="2"/>
    </font>
    <font>
      <b/>
      <sz val="14"/>
      <name val="Calibri"/>
      <family val="2"/>
      <scheme val="minor"/>
    </font>
    <font>
      <b/>
      <sz val="22"/>
      <name val="Arial"/>
      <family val="2"/>
    </font>
  </fonts>
  <fills count="8">
    <fill>
      <patternFill patternType="none"/>
    </fill>
    <fill>
      <patternFill patternType="gray125"/>
    </fill>
    <fill>
      <patternFill patternType="solid">
        <fgColor theme="7"/>
        <bgColor theme="7"/>
      </patternFill>
    </fill>
    <fill>
      <patternFill patternType="solid">
        <fgColor theme="3"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6"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theme="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164" fontId="1" fillId="0" borderId="0" applyFont="0" applyFill="0" applyBorder="0" applyAlignment="0" applyProtection="0"/>
    <xf numFmtId="0" fontId="15" fillId="0" borderId="0">
      <protection locked="0"/>
    </xf>
  </cellStyleXfs>
  <cellXfs count="62">
    <xf numFmtId="0" fontId="0" fillId="0" borderId="0" xfId="0"/>
    <xf numFmtId="0" fontId="2" fillId="0" borderId="0" xfId="0" applyFont="1" applyAlignment="1">
      <alignment horizontal="left" vertical="center" wrapText="1"/>
    </xf>
    <xf numFmtId="0" fontId="4" fillId="0" borderId="0" xfId="0" applyFont="1" applyAlignment="1">
      <alignment horizontal="center" vertical="center"/>
    </xf>
    <xf numFmtId="165" fontId="5" fillId="0" borderId="1" xfId="0" applyNumberFormat="1" applyFont="1" applyBorder="1" applyAlignment="1">
      <alignment vertical="center" wrapText="1"/>
    </xf>
    <xf numFmtId="165" fontId="5" fillId="3" borderId="1" xfId="0" applyNumberFormat="1" applyFont="1" applyFill="1" applyBorder="1" applyAlignment="1">
      <alignment vertical="center" wrapText="1"/>
    </xf>
    <xf numFmtId="0" fontId="5" fillId="0" borderId="1" xfId="0" applyFont="1" applyBorder="1" applyAlignment="1">
      <alignment vertical="center" wrapText="1"/>
    </xf>
    <xf numFmtId="0" fontId="6" fillId="3" borderId="1" xfId="0" applyFont="1" applyFill="1" applyBorder="1" applyAlignment="1">
      <alignment vertical="center" wrapText="1"/>
    </xf>
    <xf numFmtId="0" fontId="6" fillId="0" borderId="1" xfId="0" applyFont="1" applyBorder="1" applyAlignment="1">
      <alignment vertical="center" wrapText="1"/>
    </xf>
    <xf numFmtId="165" fontId="7" fillId="0" borderId="1" xfId="0" applyNumberFormat="1" applyFont="1" applyBorder="1" applyAlignment="1">
      <alignment vertical="center" wrapText="1"/>
    </xf>
    <xf numFmtId="165" fontId="7" fillId="3" borderId="1" xfId="0" applyNumberFormat="1" applyFont="1" applyFill="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166" fontId="5" fillId="0" borderId="1" xfId="0" applyNumberFormat="1" applyFont="1" applyBorder="1" applyAlignment="1">
      <alignment vertical="center" wrapText="1"/>
    </xf>
    <xf numFmtId="165" fontId="5" fillId="0" borderId="1" xfId="0" quotePrefix="1" applyNumberFormat="1" applyFont="1" applyBorder="1" applyAlignment="1">
      <alignment vertical="center" wrapText="1"/>
    </xf>
    <xf numFmtId="0" fontId="12" fillId="0" borderId="0" xfId="0" applyFont="1"/>
    <xf numFmtId="0" fontId="13" fillId="4" borderId="3" xfId="0" applyFont="1" applyFill="1" applyBorder="1" applyAlignment="1">
      <alignment horizontal="left" vertical="center"/>
    </xf>
    <xf numFmtId="0" fontId="13" fillId="4" borderId="3" xfId="0" applyFont="1" applyFill="1" applyBorder="1" applyAlignment="1">
      <alignment vertical="center" wrapText="1"/>
    </xf>
    <xf numFmtId="0" fontId="13" fillId="4" borderId="3" xfId="0" applyFont="1" applyFill="1" applyBorder="1" applyAlignment="1">
      <alignment vertical="center"/>
    </xf>
    <xf numFmtId="0" fontId="13" fillId="4" borderId="1" xfId="0" applyFont="1" applyFill="1" applyBorder="1" applyAlignment="1">
      <alignment horizontal="left" vertical="center"/>
    </xf>
    <xf numFmtId="0" fontId="13" fillId="4" borderId="1" xfId="0" applyFont="1" applyFill="1" applyBorder="1" applyAlignment="1">
      <alignment vertical="center" wrapText="1"/>
    </xf>
    <xf numFmtId="0" fontId="13" fillId="4" borderId="3" xfId="0" applyFont="1" applyFill="1" applyBorder="1" applyAlignment="1">
      <alignment horizontal="left" vertical="center" wrapText="1"/>
    </xf>
    <xf numFmtId="0" fontId="13" fillId="3" borderId="3" xfId="0" applyFont="1" applyFill="1" applyBorder="1" applyAlignment="1">
      <alignment vertical="center"/>
    </xf>
    <xf numFmtId="166" fontId="16" fillId="5" borderId="1" xfId="0" applyNumberFormat="1" applyFont="1" applyFill="1" applyBorder="1" applyAlignment="1">
      <alignment vertical="center" wrapText="1"/>
    </xf>
    <xf numFmtId="166" fontId="5" fillId="5" borderId="1" xfId="0" applyNumberFormat="1" applyFont="1" applyFill="1" applyBorder="1" applyAlignment="1">
      <alignment vertical="center" wrapText="1"/>
    </xf>
    <xf numFmtId="166" fontId="5" fillId="6" borderId="1" xfId="0" applyNumberFormat="1" applyFont="1" applyFill="1" applyBorder="1" applyAlignment="1">
      <alignment vertical="center" wrapText="1"/>
    </xf>
    <xf numFmtId="166" fontId="5" fillId="5" borderId="1" xfId="0" quotePrefix="1" applyNumberFormat="1" applyFont="1" applyFill="1" applyBorder="1" applyAlignment="1">
      <alignment vertical="center" wrapText="1"/>
    </xf>
    <xf numFmtId="166" fontId="5" fillId="6" borderId="1" xfId="0" quotePrefix="1" applyNumberFormat="1" applyFont="1" applyFill="1" applyBorder="1" applyAlignment="1">
      <alignment vertical="center" wrapText="1"/>
    </xf>
    <xf numFmtId="165" fontId="5" fillId="7" borderId="1" xfId="0" quotePrefix="1" applyNumberFormat="1" applyFont="1" applyFill="1" applyBorder="1" applyAlignment="1">
      <alignment vertical="center" wrapText="1"/>
    </xf>
    <xf numFmtId="166" fontId="5" fillId="7" borderId="1" xfId="0" applyNumberFormat="1" applyFont="1" applyFill="1" applyBorder="1" applyAlignment="1">
      <alignment vertical="center" wrapText="1"/>
    </xf>
    <xf numFmtId="4" fontId="5" fillId="0" borderId="1" xfId="0" applyNumberFormat="1" applyFont="1" applyBorder="1" applyAlignment="1">
      <alignment vertical="center" wrapText="1"/>
    </xf>
    <xf numFmtId="166" fontId="7" fillId="3" borderId="1" xfId="0" applyNumberFormat="1" applyFont="1" applyFill="1" applyBorder="1" applyAlignment="1">
      <alignment vertical="center" wrapText="1"/>
    </xf>
    <xf numFmtId="166" fontId="5" fillId="7" borderId="1" xfId="0" quotePrefix="1" applyNumberFormat="1" applyFont="1" applyFill="1" applyBorder="1" applyAlignment="1">
      <alignment vertical="center" wrapText="1"/>
    </xf>
    <xf numFmtId="166" fontId="14" fillId="4" borderId="3" xfId="0" applyNumberFormat="1" applyFont="1" applyFill="1" applyBorder="1" applyAlignment="1">
      <alignment vertical="center"/>
    </xf>
    <xf numFmtId="166" fontId="14" fillId="4" borderId="1" xfId="0" applyNumberFormat="1" applyFont="1" applyFill="1" applyBorder="1" applyAlignment="1">
      <alignment vertical="center"/>
    </xf>
    <xf numFmtId="0" fontId="17" fillId="3" borderId="3" xfId="0" applyFont="1" applyFill="1" applyBorder="1" applyAlignment="1">
      <alignment horizontal="right" vertical="center" wrapText="1"/>
    </xf>
    <xf numFmtId="166" fontId="17" fillId="3" borderId="3" xfId="0" applyNumberFormat="1" applyFont="1" applyFill="1" applyBorder="1" applyAlignment="1">
      <alignment vertical="center"/>
    </xf>
    <xf numFmtId="165" fontId="17" fillId="3" borderId="1" xfId="0" applyNumberFormat="1" applyFont="1" applyFill="1" applyBorder="1" applyAlignment="1">
      <alignment vertical="center" wrapText="1"/>
    </xf>
    <xf numFmtId="165" fontId="5" fillId="0" borderId="1" xfId="0" quotePrefix="1" applyNumberFormat="1" applyFont="1" applyBorder="1" applyAlignment="1">
      <alignment vertical="center"/>
    </xf>
    <xf numFmtId="165" fontId="5" fillId="0" borderId="1" xfId="0" applyNumberFormat="1" applyFont="1" applyBorder="1" applyAlignment="1">
      <alignment vertical="center"/>
    </xf>
    <xf numFmtId="4" fontId="16" fillId="5" borderId="1" xfId="0" applyNumberFormat="1" applyFont="1" applyFill="1" applyBorder="1" applyAlignment="1">
      <alignment vertical="center" wrapText="1"/>
    </xf>
    <xf numFmtId="4" fontId="5" fillId="6" borderId="1" xfId="0" applyNumberFormat="1" applyFont="1" applyFill="1" applyBorder="1" applyAlignment="1">
      <alignment vertical="center" wrapText="1"/>
    </xf>
    <xf numFmtId="4" fontId="5" fillId="7" borderId="1" xfId="0" applyNumberFormat="1" applyFont="1" applyFill="1" applyBorder="1" applyAlignment="1">
      <alignment vertical="center" wrapText="1"/>
    </xf>
    <xf numFmtId="166" fontId="7" fillId="3" borderId="2" xfId="0" applyNumberFormat="1"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8" fillId="0" borderId="1" xfId="0" applyFont="1" applyBorder="1" applyAlignment="1">
      <alignment horizontal="center" vertical="center" wrapText="1"/>
    </xf>
    <xf numFmtId="166" fontId="7" fillId="0" borderId="1" xfId="0" applyNumberFormat="1" applyFont="1" applyBorder="1" applyAlignment="1">
      <alignment vertical="center" wrapText="1"/>
    </xf>
    <xf numFmtId="165" fontId="7" fillId="4" borderId="1" xfId="0" applyNumberFormat="1" applyFont="1" applyFill="1" applyBorder="1" applyAlignment="1">
      <alignment vertical="center" wrapText="1"/>
    </xf>
    <xf numFmtId="166" fontId="7" fillId="4" borderId="1" xfId="0" applyNumberFormat="1" applyFont="1" applyFill="1" applyBorder="1" applyAlignment="1">
      <alignment vertical="center" wrapText="1"/>
    </xf>
    <xf numFmtId="0" fontId="18" fillId="4" borderId="1" xfId="0" applyFont="1" applyFill="1" applyBorder="1" applyAlignment="1">
      <alignment horizontal="center" vertical="center" wrapText="1"/>
    </xf>
    <xf numFmtId="165" fontId="5" fillId="4" borderId="1" xfId="0" applyNumberFormat="1" applyFont="1" applyFill="1" applyBorder="1" applyAlignment="1">
      <alignment vertical="center" wrapText="1"/>
    </xf>
    <xf numFmtId="0" fontId="6" fillId="4" borderId="1" xfId="0" applyFont="1" applyFill="1" applyBorder="1" applyAlignment="1">
      <alignment vertical="center" wrapText="1"/>
    </xf>
    <xf numFmtId="0" fontId="6" fillId="4" borderId="1" xfId="0" applyFont="1" applyFill="1" applyBorder="1" applyAlignment="1">
      <alignment horizontal="left" vertical="center" wrapText="1"/>
    </xf>
    <xf numFmtId="165" fontId="7" fillId="3" borderId="2" xfId="0" applyNumberFormat="1" applyFont="1" applyFill="1" applyBorder="1" applyAlignment="1">
      <alignment horizontal="center" vertical="center" wrapText="1"/>
    </xf>
    <xf numFmtId="49" fontId="5" fillId="0" borderId="1" xfId="0" quotePrefix="1" applyNumberFormat="1" applyFont="1" applyBorder="1" applyAlignment="1">
      <alignment vertical="center" wrapText="1"/>
    </xf>
    <xf numFmtId="165" fontId="7" fillId="3" borderId="1" xfId="0" applyNumberFormat="1" applyFont="1" applyFill="1" applyBorder="1" applyAlignment="1">
      <alignment horizontal="center" vertical="center" wrapText="1"/>
    </xf>
    <xf numFmtId="165" fontId="10" fillId="4" borderId="1" xfId="0" applyNumberFormat="1" applyFont="1" applyFill="1" applyBorder="1" applyAlignment="1">
      <alignment vertical="center" wrapText="1"/>
    </xf>
    <xf numFmtId="165" fontId="5" fillId="3" borderId="2" xfId="0" applyNumberFormat="1" applyFont="1" applyFill="1" applyBorder="1" applyAlignment="1">
      <alignment vertical="center" wrapText="1"/>
    </xf>
    <xf numFmtId="0" fontId="8" fillId="0" borderId="4" xfId="0" applyFont="1" applyBorder="1" applyAlignment="1">
      <alignment horizontal="center"/>
    </xf>
    <xf numFmtId="0" fontId="8" fillId="0" borderId="5" xfId="0" applyFont="1" applyBorder="1" applyAlignment="1">
      <alignment horizontal="center"/>
    </xf>
    <xf numFmtId="0" fontId="11" fillId="0" borderId="5" xfId="0" applyFont="1" applyBorder="1" applyAlignment="1">
      <alignment horizontal="left" wrapText="1"/>
    </xf>
    <xf numFmtId="166" fontId="18" fillId="0" borderId="6" xfId="0" applyNumberFormat="1" applyFont="1" applyBorder="1" applyAlignment="1">
      <alignment vertical="center" wrapText="1"/>
    </xf>
  </cellXfs>
  <cellStyles count="3">
    <cellStyle name="Currency 4" xfId="1" xr:uid="{9D2B158B-83B0-43BD-B2F8-B1944D92458C}"/>
    <cellStyle name="Normal" xfId="0" builtinId="0"/>
    <cellStyle name="Normal 5" xfId="2" xr:uid="{C7BE1F8E-713A-4DD7-B5B6-08E2B06F3E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3</xdr:col>
      <xdr:colOff>0</xdr:colOff>
      <xdr:row>38</xdr:row>
      <xdr:rowOff>0</xdr:rowOff>
    </xdr:from>
    <xdr:ext cx="304800" cy="301625"/>
    <xdr:sp macro="" textlink="">
      <xdr:nvSpPr>
        <xdr:cNvPr id="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72A9E995-3E5F-4303-8C48-970084EF7618}"/>
            </a:ext>
          </a:extLst>
        </xdr:cNvPr>
        <xdr:cNvSpPr>
          <a:spLocks noChangeAspect="1" noChangeArrowheads="1"/>
        </xdr:cNvSpPr>
      </xdr:nvSpPr>
      <xdr:spPr bwMode="auto">
        <a:xfrm>
          <a:off x="7800975" y="559308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41</xdr:row>
      <xdr:rowOff>0</xdr:rowOff>
    </xdr:from>
    <xdr:ext cx="304800" cy="301625"/>
    <xdr:sp macro="" textlink="">
      <xdr:nvSpPr>
        <xdr:cNvPr id="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E9BEC613-045B-4058-9122-988699CF17B6}"/>
            </a:ext>
          </a:extLst>
        </xdr:cNvPr>
        <xdr:cNvSpPr>
          <a:spLocks noChangeAspect="1" noChangeArrowheads="1"/>
        </xdr:cNvSpPr>
      </xdr:nvSpPr>
      <xdr:spPr bwMode="auto">
        <a:xfrm>
          <a:off x="7800975" y="597217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51</xdr:row>
      <xdr:rowOff>0</xdr:rowOff>
    </xdr:from>
    <xdr:ext cx="304800" cy="301625"/>
    <xdr:sp macro="" textlink="">
      <xdr:nvSpPr>
        <xdr:cNvPr id="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713BB4DD-C6D6-4F7E-8C98-C155BEF260D9}"/>
            </a:ext>
          </a:extLst>
        </xdr:cNvPr>
        <xdr:cNvSpPr>
          <a:spLocks noChangeAspect="1" noChangeArrowheads="1"/>
        </xdr:cNvSpPr>
      </xdr:nvSpPr>
      <xdr:spPr bwMode="auto">
        <a:xfrm>
          <a:off x="7800975" y="691991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xdr:row>
      <xdr:rowOff>0</xdr:rowOff>
    </xdr:from>
    <xdr:ext cx="304800" cy="301625"/>
    <xdr:sp macro="" textlink="">
      <xdr:nvSpPr>
        <xdr:cNvPr id="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7558A3BA-E397-4C68-86B6-6F40BB31039C}"/>
            </a:ext>
          </a:extLst>
        </xdr:cNvPr>
        <xdr:cNvSpPr>
          <a:spLocks noChangeAspect="1" noChangeArrowheads="1"/>
        </xdr:cNvSpPr>
      </xdr:nvSpPr>
      <xdr:spPr bwMode="auto">
        <a:xfrm>
          <a:off x="7800975" y="5671185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39</xdr:row>
      <xdr:rowOff>0</xdr:rowOff>
    </xdr:from>
    <xdr:ext cx="304800" cy="301625"/>
    <xdr:sp macro="" textlink="">
      <xdr:nvSpPr>
        <xdr:cNvPr id="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D60A16F8-2BCD-4B8C-B881-FDD963700691}"/>
            </a:ext>
          </a:extLst>
        </xdr:cNvPr>
        <xdr:cNvSpPr>
          <a:spLocks noChangeAspect="1" noChangeArrowheads="1"/>
        </xdr:cNvSpPr>
      </xdr:nvSpPr>
      <xdr:spPr bwMode="auto">
        <a:xfrm>
          <a:off x="7800975" y="5749290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52</xdr:row>
      <xdr:rowOff>0</xdr:rowOff>
    </xdr:from>
    <xdr:ext cx="304800" cy="301625"/>
    <xdr:sp macro="" textlink="">
      <xdr:nvSpPr>
        <xdr:cNvPr id="7"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D89C8C26-5668-435B-A7D3-CF91E1AB3AD5}"/>
            </a:ext>
          </a:extLst>
        </xdr:cNvPr>
        <xdr:cNvSpPr>
          <a:spLocks noChangeAspect="1" noChangeArrowheads="1"/>
        </xdr:cNvSpPr>
      </xdr:nvSpPr>
      <xdr:spPr bwMode="auto">
        <a:xfrm>
          <a:off x="7800975" y="699801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53</xdr:row>
      <xdr:rowOff>0</xdr:rowOff>
    </xdr:from>
    <xdr:ext cx="304800" cy="301625"/>
    <xdr:sp macro="" textlink="">
      <xdr:nvSpPr>
        <xdr:cNvPr id="8"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10985CC9-F690-45CD-BFA9-CA1C000E592E}"/>
            </a:ext>
          </a:extLst>
        </xdr:cNvPr>
        <xdr:cNvSpPr>
          <a:spLocks noChangeAspect="1" noChangeArrowheads="1"/>
        </xdr:cNvSpPr>
      </xdr:nvSpPr>
      <xdr:spPr bwMode="auto">
        <a:xfrm>
          <a:off x="7800975" y="707612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49</xdr:row>
      <xdr:rowOff>0</xdr:rowOff>
    </xdr:from>
    <xdr:ext cx="304800" cy="301625"/>
    <xdr:sp macro="" textlink="">
      <xdr:nvSpPr>
        <xdr:cNvPr id="9"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111AAD39-937C-4FEF-93E8-255905A100A6}"/>
            </a:ext>
          </a:extLst>
        </xdr:cNvPr>
        <xdr:cNvSpPr>
          <a:spLocks noChangeAspect="1" noChangeArrowheads="1"/>
        </xdr:cNvSpPr>
      </xdr:nvSpPr>
      <xdr:spPr bwMode="auto">
        <a:xfrm>
          <a:off x="7800975" y="676370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50</xdr:row>
      <xdr:rowOff>0</xdr:rowOff>
    </xdr:from>
    <xdr:ext cx="304800" cy="301625"/>
    <xdr:sp macro="" textlink="">
      <xdr:nvSpPr>
        <xdr:cNvPr id="10"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78CCA57A-1508-4E47-B7C1-E2DC9A459D08}"/>
            </a:ext>
          </a:extLst>
        </xdr:cNvPr>
        <xdr:cNvSpPr>
          <a:spLocks noChangeAspect="1" noChangeArrowheads="1"/>
        </xdr:cNvSpPr>
      </xdr:nvSpPr>
      <xdr:spPr bwMode="auto">
        <a:xfrm>
          <a:off x="7800975" y="684180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43</xdr:row>
      <xdr:rowOff>0</xdr:rowOff>
    </xdr:from>
    <xdr:ext cx="304800" cy="301625"/>
    <xdr:sp macro="" textlink="">
      <xdr:nvSpPr>
        <xdr:cNvPr id="11"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10A5CB19-1A11-4287-8134-75E0EC449D5E}"/>
            </a:ext>
          </a:extLst>
        </xdr:cNvPr>
        <xdr:cNvSpPr>
          <a:spLocks noChangeAspect="1" noChangeArrowheads="1"/>
        </xdr:cNvSpPr>
      </xdr:nvSpPr>
      <xdr:spPr bwMode="auto">
        <a:xfrm>
          <a:off x="7800975" y="619029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44</xdr:row>
      <xdr:rowOff>0</xdr:rowOff>
    </xdr:from>
    <xdr:ext cx="304800" cy="301625"/>
    <xdr:sp macro="" textlink="">
      <xdr:nvSpPr>
        <xdr:cNvPr id="12"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D8BF6F66-B71D-4A6A-A050-6AE3BFE2DA9F}"/>
            </a:ext>
          </a:extLst>
        </xdr:cNvPr>
        <xdr:cNvSpPr>
          <a:spLocks noChangeAspect="1" noChangeArrowheads="1"/>
        </xdr:cNvSpPr>
      </xdr:nvSpPr>
      <xdr:spPr bwMode="auto">
        <a:xfrm>
          <a:off x="7800975" y="626840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46</xdr:row>
      <xdr:rowOff>0</xdr:rowOff>
    </xdr:from>
    <xdr:ext cx="304800" cy="301625"/>
    <xdr:sp macro="" textlink="">
      <xdr:nvSpPr>
        <xdr:cNvPr id="13"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C5E2FBCC-9053-4F90-92D4-F7DC15ABA399}"/>
            </a:ext>
          </a:extLst>
        </xdr:cNvPr>
        <xdr:cNvSpPr>
          <a:spLocks noChangeAspect="1" noChangeArrowheads="1"/>
        </xdr:cNvSpPr>
      </xdr:nvSpPr>
      <xdr:spPr bwMode="auto">
        <a:xfrm>
          <a:off x="7800975" y="652938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xdr:row>
      <xdr:rowOff>0</xdr:rowOff>
    </xdr:from>
    <xdr:ext cx="304800" cy="301625"/>
    <xdr:sp macro="" textlink="">
      <xdr:nvSpPr>
        <xdr:cNvPr id="14"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25E6200A-CAFD-47AB-AF5D-3D9110280466}"/>
            </a:ext>
          </a:extLst>
        </xdr:cNvPr>
        <xdr:cNvSpPr>
          <a:spLocks noChangeAspect="1" noChangeArrowheads="1"/>
        </xdr:cNvSpPr>
      </xdr:nvSpPr>
      <xdr:spPr bwMode="auto">
        <a:xfrm>
          <a:off x="7800975" y="827246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xdr:row>
      <xdr:rowOff>0</xdr:rowOff>
    </xdr:from>
    <xdr:ext cx="304800" cy="301625"/>
    <xdr:sp macro="" textlink="">
      <xdr:nvSpPr>
        <xdr:cNvPr id="15"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1B5B35D1-C658-4B63-8858-5BD3EF8DF90E}"/>
            </a:ext>
          </a:extLst>
        </xdr:cNvPr>
        <xdr:cNvSpPr>
          <a:spLocks noChangeAspect="1" noChangeArrowheads="1"/>
        </xdr:cNvSpPr>
      </xdr:nvSpPr>
      <xdr:spPr bwMode="auto">
        <a:xfrm>
          <a:off x="7800975" y="8350567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54</xdr:row>
      <xdr:rowOff>0</xdr:rowOff>
    </xdr:from>
    <xdr:ext cx="304800" cy="301625"/>
    <xdr:sp macro="" textlink="">
      <xdr:nvSpPr>
        <xdr:cNvPr id="16" name="avatar" descr="data:image/pjpeg;base64,/9j/4AAQSkZJRgABAQEAYABgAAD/2wBDAAEBAQEBAQEBAQEBAQEBAQEBAQEBAQEBAQEBAQEBAQEBAQEBAQEBAQEBAQEBAQEBAQEBAQEBAQEBAQEBAQEBAQH/2wBDAQEBAQEBAQEBAQEBAQEBAQEBAQEBAQEBAQEBAQEBAQEBAQEBAQEBAQEBAQEBAQEBAQEBAQEBAQEBAQEBAQEBAQH/wAARCABAAEA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rCiiivHP2AKKKKACiiigAooooAKKKKBrVpd2cJ4G+KXwy+J8etTfDX4i+BfiFD4b1STQ/EUvgfxdoHiyPQdbiXdLo+tPoOoX66Xqka/NJp98YLtF5aICqmj/ABg+EviHx1rfwu0D4o/DrXPiZ4Zt5bvxH8O9I8beGtS8c+H7WB7OOe51vwlZanNr+lQQPqOnpNNfWEEcTX1mrspuoQ/8iP7GH7bWr/sufB39sH4b/BnSm8b/ALW37Qv7YviHwH8APAVjBDf3cGq6hbJpt1471Wym/wBGXSfDc19b/YItQKWeq67JawXI/sSy8Q3mnf0Rf8E5/wBhLSf2LfhZqM/ijU18d/tG/Fu9HjL4/fFS8mm1HUfEXiy/ln1GbQtP1W9Bv7jw7oV7f3xhubkpda/q91qfiS+it5tSisNP56VZ1eXlS2vUd9IatKK6uUt7bKO+6v8AQZnktPK3iPbV5u9SnSy+nyRjUxN4U5169RXfs8PRc3SjJKTq1fcjZQqSX2v4K+KXwy+JUniGH4dfEXwL4+m8Jaq+h+KovBXi3QPFMnhnW42mR9H8QJoeoXzaNqiNb3Ctp+oi2u1aCUGIGN8L4s+KPwz8Bax4Q8PeOviJ4F8F6/8AEHVDofgLQ/Fni3QPDur+N9aFzp1mdH8I6brGoWd54k1QXmsaRaHT9GhvbsXOqadB5Xm3tssv813/AASS/av/AGbv2dfGv/BQLSfjn8afAHws1PxL+1P4g1HQLLxjrtvpFxq1jY6t4utru6so5uZobe4ljhlccK7qvetD/go5+1D+z1+0d+2n/wAEiY/gT8YPA3xVfwf+1dYv4oXwZrUGrnQl174n/s8jRm1Hyf8Aj3GpHR9UFpu/1psLnb/qzSWIi6SqXipNpcnNrrUUPXZ8y0NZcOVlmksGoYr6pGlKr9c+ry5NMD9a+K3s7e0tSvzf+TaH9PdFFFdJ8yFFFFA07NPsz+ND9jf9hcftj/AP9tPWfh7qB8GftOfBT9sLxF45/Z/+ItjdtpGpWPiSwtYtRbwpeazC0U9lpPiK506ya11BZUfw94itNI16J2trXUbLUf3l/wCCYf7fz/te+ANc+HPxasv+EK/a1+Bc0nhX43eAdRtV0fUdQutIu20WXx1pmjOsT29re6lA1h4o0uCFV8L+KPNsHht9M1Lw9LffoP8AD74RfCn4TRa9B8LPhn4A+G0PinV5PEHiaLwH4P8AD/hGPxFr0y7Jda1xNA0/T11bVpVJWTUb4T3bqSGmINZlj8CfgjpnxLvvjPpvwe+F+n/GDVIpYdT+Klj4C8LWnxF1GGexh0yeK+8a2+lR+I7uKbTra3sJY7jUpFks7eG3cGKJEXmpUHS5HGSXSqktKi1tL/HHRJ9Vo7I+jzLO6OZ/Wo16FTlc6dbLp80XVwlRU6VOvRm7JTw1fk9pKCceSqlUhdympfzrf8Eif2Xv2dPj/wCNP+CgmqfG74J/DX4q6l4d/ap1/T9CvvHfhLSPEd1pFjear4uuLu00+bUrad7aC4njjmmiiKo8iKzAkA1f/wCCkv7NfwA/Z8/bS/4JCv8AA74OfDv4Tv4s/aus18TN4D8LaV4bbXl0P4n/ALPB0ddUOmW8BvBph1fVDZCbd9nN/deXjznz/Rb4C+EXwp+FcviWb4Y/DPwB8O5vGerv4g8Xy+BvB/h/wpJ4p16RpnfWvET6Fp9g2tas7XNwz6jqRubtmnmJmJkfJ4z+Efwq+I2t+CvEvxB+GngHxz4i+G2rnX/h3r3i/wAH+H/Ems+A9da60u+bWvB2p6xp95e+GdVN7omjXZ1DRprK7NzpOmzmXzbG2aIWHSpKnaLmmnz8uulRT3tf4Vy7+V7DlxDUeayxqlivqkqUqf1T28uXXAPC/Bf2dlVftbcv/k2p6HRRRXSfNBRRRQAUUUUAFFFFABRRRQB//9k=">
          <a:extLst>
            <a:ext uri="{FF2B5EF4-FFF2-40B4-BE49-F238E27FC236}">
              <a16:creationId xmlns:a16="http://schemas.microsoft.com/office/drawing/2014/main" id="{5575F7A4-7225-44D6-A093-7F0B20396A88}"/>
            </a:ext>
          </a:extLst>
        </xdr:cNvPr>
        <xdr:cNvSpPr>
          <a:spLocks noChangeAspect="1" noChangeArrowheads="1"/>
        </xdr:cNvSpPr>
      </xdr:nvSpPr>
      <xdr:spPr bwMode="auto">
        <a:xfrm>
          <a:off x="7800975" y="84286725"/>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B1:G103"/>
  <sheetViews>
    <sheetView tabSelected="1" topLeftCell="A17" zoomScale="73" zoomScaleNormal="73" workbookViewId="0">
      <selection activeCell="C27" sqref="C27"/>
    </sheetView>
  </sheetViews>
  <sheetFormatPr defaultRowHeight="15" x14ac:dyDescent="0.25"/>
  <cols>
    <col min="2" max="2" width="22.28515625" bestFit="1" customWidth="1"/>
    <col min="3" max="3" width="66.7109375" bestFit="1" customWidth="1"/>
    <col min="4" max="4" width="79.5703125" bestFit="1" customWidth="1"/>
    <col min="5" max="5" width="62.140625" customWidth="1"/>
    <col min="6" max="6" width="19.42578125" customWidth="1"/>
    <col min="7" max="7" width="31.85546875" bestFit="1" customWidth="1"/>
    <col min="9" max="9" width="33.28515625" customWidth="1"/>
    <col min="10" max="10" width="40.7109375" customWidth="1"/>
  </cols>
  <sheetData>
    <row r="1" spans="2:7" s="2" customFormat="1" ht="58.5" customHeight="1" x14ac:dyDescent="0.25">
      <c r="B1" s="10" t="s">
        <v>13</v>
      </c>
      <c r="C1" s="10" t="s">
        <v>7</v>
      </c>
      <c r="D1" s="11" t="s">
        <v>8</v>
      </c>
      <c r="E1" s="11" t="s">
        <v>266</v>
      </c>
      <c r="F1" s="10" t="s">
        <v>9</v>
      </c>
      <c r="G1" s="10" t="s">
        <v>5</v>
      </c>
    </row>
    <row r="2" spans="2:7" s="2" customFormat="1" ht="27.75" x14ac:dyDescent="0.25">
      <c r="B2" s="43"/>
      <c r="C2" s="43"/>
      <c r="D2" s="45" t="s">
        <v>267</v>
      </c>
      <c r="E2" s="44"/>
      <c r="F2" s="44"/>
      <c r="G2" s="43"/>
    </row>
    <row r="3" spans="2:7" s="2" customFormat="1" ht="54.95" customHeight="1" x14ac:dyDescent="0.25">
      <c r="B3" s="13" t="s">
        <v>193</v>
      </c>
      <c r="C3" s="13" t="s">
        <v>172</v>
      </c>
      <c r="D3" s="13" t="s">
        <v>186</v>
      </c>
      <c r="E3" s="13" t="s">
        <v>251</v>
      </c>
      <c r="F3" s="13" t="s">
        <v>256</v>
      </c>
      <c r="G3" s="12">
        <v>344841.75</v>
      </c>
    </row>
    <row r="4" spans="2:7" s="2" customFormat="1" ht="54.95" customHeight="1" x14ac:dyDescent="0.25">
      <c r="B4" s="13" t="s">
        <v>193</v>
      </c>
      <c r="C4" s="13" t="s">
        <v>196</v>
      </c>
      <c r="D4" s="13" t="s">
        <v>197</v>
      </c>
      <c r="E4" s="13" t="s">
        <v>252</v>
      </c>
      <c r="F4" s="13" t="s">
        <v>256</v>
      </c>
      <c r="G4" s="29">
        <v>1013101</v>
      </c>
    </row>
    <row r="5" spans="2:7" s="2" customFormat="1" ht="54.95" customHeight="1" x14ac:dyDescent="0.25">
      <c r="B5" s="13" t="s">
        <v>174</v>
      </c>
      <c r="C5" s="13" t="s">
        <v>173</v>
      </c>
      <c r="D5" s="13" t="s">
        <v>175</v>
      </c>
      <c r="E5" s="13" t="s">
        <v>15</v>
      </c>
      <c r="F5" s="13" t="s">
        <v>256</v>
      </c>
      <c r="G5" s="29">
        <v>337310</v>
      </c>
    </row>
    <row r="6" spans="2:7" s="2" customFormat="1" ht="54.95" customHeight="1" x14ac:dyDescent="0.25">
      <c r="B6" s="13" t="s">
        <v>187</v>
      </c>
      <c r="C6" s="13" t="s">
        <v>188</v>
      </c>
      <c r="D6" s="13" t="s">
        <v>181</v>
      </c>
      <c r="E6" s="13" t="s">
        <v>253</v>
      </c>
      <c r="F6" s="13" t="s">
        <v>256</v>
      </c>
      <c r="G6" s="29">
        <v>632253.84</v>
      </c>
    </row>
    <row r="7" spans="2:7" s="2" customFormat="1" ht="54.95" customHeight="1" x14ac:dyDescent="0.25">
      <c r="B7" s="13" t="s">
        <v>202</v>
      </c>
      <c r="C7" s="13" t="s">
        <v>182</v>
      </c>
      <c r="D7" s="13" t="s">
        <v>183</v>
      </c>
      <c r="E7" s="13" t="s">
        <v>254</v>
      </c>
      <c r="F7" s="13" t="s">
        <v>256</v>
      </c>
      <c r="G7" s="29">
        <v>635612</v>
      </c>
    </row>
    <row r="8" spans="2:7" s="2" customFormat="1" ht="54.95" customHeight="1" x14ac:dyDescent="0.25">
      <c r="B8" s="54" t="s">
        <v>279</v>
      </c>
      <c r="C8" s="13" t="s">
        <v>184</v>
      </c>
      <c r="D8" s="13" t="s">
        <v>185</v>
      </c>
      <c r="E8" s="13" t="s">
        <v>255</v>
      </c>
      <c r="F8" s="13" t="s">
        <v>257</v>
      </c>
      <c r="G8" s="29">
        <v>4568295.34</v>
      </c>
    </row>
    <row r="9" spans="2:7" s="2" customFormat="1" ht="54.95" customHeight="1" x14ac:dyDescent="0.25">
      <c r="B9" s="13" t="s">
        <v>204</v>
      </c>
      <c r="C9" s="13" t="s">
        <v>207</v>
      </c>
      <c r="D9" s="13" t="s">
        <v>209</v>
      </c>
      <c r="E9" s="13" t="s">
        <v>3</v>
      </c>
      <c r="F9" s="13" t="s">
        <v>256</v>
      </c>
      <c r="G9" s="29">
        <v>77280</v>
      </c>
    </row>
    <row r="10" spans="2:7" s="2" customFormat="1" ht="18.75" x14ac:dyDescent="0.25">
      <c r="B10" s="9"/>
      <c r="C10" s="6"/>
      <c r="D10" s="6"/>
      <c r="E10" s="6"/>
      <c r="F10" s="55" t="s">
        <v>220</v>
      </c>
      <c r="G10" s="30">
        <f>SUM(G3:G9)</f>
        <v>7608693.9299999997</v>
      </c>
    </row>
    <row r="11" spans="2:7" s="2" customFormat="1" ht="27.75" x14ac:dyDescent="0.25">
      <c r="B11" s="8"/>
      <c r="C11" s="8"/>
      <c r="D11" s="45" t="s">
        <v>268</v>
      </c>
      <c r="E11" s="8"/>
      <c r="F11" s="8"/>
      <c r="G11" s="46"/>
    </row>
    <row r="12" spans="2:7" s="2" customFormat="1" ht="39.950000000000003" customHeight="1" x14ac:dyDescent="0.25">
      <c r="B12" s="13" t="s">
        <v>204</v>
      </c>
      <c r="C12" s="3" t="s">
        <v>206</v>
      </c>
      <c r="D12" s="38" t="s">
        <v>205</v>
      </c>
      <c r="E12" s="38" t="s">
        <v>3</v>
      </c>
      <c r="F12" s="13" t="s">
        <v>256</v>
      </c>
      <c r="G12" s="12">
        <v>67000</v>
      </c>
    </row>
    <row r="13" spans="2:7" s="2" customFormat="1" ht="18.75" x14ac:dyDescent="0.25">
      <c r="B13" s="9"/>
      <c r="C13" s="6"/>
      <c r="D13" s="6"/>
      <c r="E13" s="6"/>
      <c r="F13" s="55" t="s">
        <v>220</v>
      </c>
      <c r="G13" s="30">
        <f>SUM(G12:G12)</f>
        <v>67000</v>
      </c>
    </row>
    <row r="14" spans="2:7" s="2" customFormat="1" ht="27.75" x14ac:dyDescent="0.25">
      <c r="B14" s="47"/>
      <c r="C14" s="47"/>
      <c r="D14" s="45" t="s">
        <v>269</v>
      </c>
      <c r="E14" s="47"/>
      <c r="F14" s="47"/>
      <c r="G14" s="48"/>
    </row>
    <row r="15" spans="2:7" s="2" customFormat="1" ht="54.95" customHeight="1" x14ac:dyDescent="0.25">
      <c r="B15" s="13" t="s">
        <v>208</v>
      </c>
      <c r="C15" s="3" t="s">
        <v>241</v>
      </c>
      <c r="D15" s="3" t="s">
        <v>244</v>
      </c>
      <c r="E15" s="3" t="s">
        <v>261</v>
      </c>
      <c r="F15" s="3" t="s">
        <v>10</v>
      </c>
      <c r="G15" s="12">
        <v>4323195</v>
      </c>
    </row>
    <row r="16" spans="2:7" s="2" customFormat="1" ht="54.95" customHeight="1" x14ac:dyDescent="0.25">
      <c r="B16" s="13" t="s">
        <v>203</v>
      </c>
      <c r="C16" s="3" t="s">
        <v>242</v>
      </c>
      <c r="D16" s="3" t="s">
        <v>245</v>
      </c>
      <c r="E16" s="3" t="s">
        <v>262</v>
      </c>
      <c r="F16" s="3" t="s">
        <v>10</v>
      </c>
      <c r="G16" s="29">
        <v>1018253</v>
      </c>
    </row>
    <row r="17" spans="2:7" s="2" customFormat="1" ht="54.95" customHeight="1" x14ac:dyDescent="0.25">
      <c r="B17" s="13" t="s">
        <v>247</v>
      </c>
      <c r="C17" s="3" t="s">
        <v>243</v>
      </c>
      <c r="D17" s="3" t="s">
        <v>246</v>
      </c>
      <c r="E17" s="3" t="s">
        <v>262</v>
      </c>
      <c r="F17" s="3" t="s">
        <v>10</v>
      </c>
      <c r="G17" s="12">
        <v>540839</v>
      </c>
    </row>
    <row r="18" spans="2:7" s="2" customFormat="1" ht="18.75" x14ac:dyDescent="0.25">
      <c r="B18" s="9"/>
      <c r="C18" s="6"/>
      <c r="D18" s="6"/>
      <c r="E18" s="6"/>
      <c r="F18" s="55" t="s">
        <v>220</v>
      </c>
      <c r="G18" s="30">
        <f>SUM(G15:G17)</f>
        <v>5882287</v>
      </c>
    </row>
    <row r="19" spans="2:7" s="2" customFormat="1" ht="27.75" x14ac:dyDescent="0.25">
      <c r="B19" s="47"/>
      <c r="C19" s="47"/>
      <c r="D19" s="49" t="s">
        <v>270</v>
      </c>
      <c r="E19" s="47"/>
      <c r="F19" s="47"/>
      <c r="G19" s="48"/>
    </row>
    <row r="20" spans="2:7" s="2" customFormat="1" ht="39.950000000000003" customHeight="1" x14ac:dyDescent="0.25">
      <c r="B20" s="23" t="s">
        <v>219</v>
      </c>
      <c r="C20" s="13" t="s">
        <v>24</v>
      </c>
      <c r="D20" s="37" t="s">
        <v>176</v>
      </c>
      <c r="E20" s="37" t="s">
        <v>263</v>
      </c>
      <c r="F20" s="13" t="s">
        <v>256</v>
      </c>
      <c r="G20" s="39"/>
    </row>
    <row r="21" spans="2:7" s="2" customFormat="1" ht="39.950000000000003" customHeight="1" x14ac:dyDescent="0.25">
      <c r="B21" s="22"/>
      <c r="C21" s="13" t="s">
        <v>141</v>
      </c>
      <c r="D21" s="37" t="s">
        <v>177</v>
      </c>
      <c r="E21" s="37" t="s">
        <v>263</v>
      </c>
      <c r="F21" s="13" t="s">
        <v>256</v>
      </c>
      <c r="G21" s="39"/>
    </row>
    <row r="22" spans="2:7" s="2" customFormat="1" ht="39.950000000000003" customHeight="1" x14ac:dyDescent="0.25">
      <c r="B22" s="22"/>
      <c r="C22" s="13" t="s">
        <v>152</v>
      </c>
      <c r="D22" s="37" t="s">
        <v>178</v>
      </c>
      <c r="E22" s="37" t="s">
        <v>263</v>
      </c>
      <c r="F22" s="13" t="s">
        <v>256</v>
      </c>
      <c r="G22" s="39"/>
    </row>
    <row r="23" spans="2:7" s="2" customFormat="1" ht="39.950000000000003" customHeight="1" x14ac:dyDescent="0.25">
      <c r="B23" s="22"/>
      <c r="C23" s="13" t="s">
        <v>142</v>
      </c>
      <c r="D23" s="37" t="s">
        <v>179</v>
      </c>
      <c r="E23" s="37" t="s">
        <v>263</v>
      </c>
      <c r="F23" s="13" t="s">
        <v>256</v>
      </c>
      <c r="G23" s="39"/>
    </row>
    <row r="24" spans="2:7" s="2" customFormat="1" ht="39.950000000000003" customHeight="1" x14ac:dyDescent="0.25">
      <c r="B24" s="22"/>
      <c r="C24" s="13" t="s">
        <v>143</v>
      </c>
      <c r="D24" s="37" t="s">
        <v>180</v>
      </c>
      <c r="E24" s="37" t="s">
        <v>263</v>
      </c>
      <c r="F24" s="13" t="s">
        <v>256</v>
      </c>
      <c r="G24" s="23">
        <v>6880567.1100000003</v>
      </c>
    </row>
    <row r="25" spans="2:7" s="2" customFormat="1" ht="18.75" x14ac:dyDescent="0.25">
      <c r="B25" s="9"/>
      <c r="C25" s="6"/>
      <c r="D25" s="6"/>
      <c r="E25" s="6"/>
      <c r="F25" s="55" t="s">
        <v>220</v>
      </c>
      <c r="G25" s="30">
        <f>SUM(G20:G24)</f>
        <v>6880567.1100000003</v>
      </c>
    </row>
    <row r="26" spans="2:7" s="2" customFormat="1" ht="39.75" customHeight="1" x14ac:dyDescent="0.25">
      <c r="B26" s="47"/>
      <c r="C26" s="47"/>
      <c r="D26" s="49" t="s">
        <v>271</v>
      </c>
      <c r="E26" s="47"/>
      <c r="F26" s="47"/>
      <c r="G26" s="48"/>
    </row>
    <row r="27" spans="2:7" s="2" customFormat="1" ht="54.95" customHeight="1" x14ac:dyDescent="0.25">
      <c r="B27" s="13" t="s">
        <v>167</v>
      </c>
      <c r="C27" s="13" t="s">
        <v>144</v>
      </c>
      <c r="D27" s="5" t="s">
        <v>140</v>
      </c>
      <c r="E27" s="5" t="s">
        <v>264</v>
      </c>
      <c r="F27" s="13" t="s">
        <v>256</v>
      </c>
      <c r="G27" s="12">
        <v>4943309.0199999996</v>
      </c>
    </row>
    <row r="28" spans="2:7" s="2" customFormat="1" ht="54.95" customHeight="1" x14ac:dyDescent="0.25">
      <c r="B28" s="13" t="s">
        <v>204</v>
      </c>
      <c r="C28" s="13" t="s">
        <v>166</v>
      </c>
      <c r="D28" s="13" t="s">
        <v>168</v>
      </c>
      <c r="E28" s="13" t="s">
        <v>251</v>
      </c>
      <c r="F28" s="13" t="s">
        <v>256</v>
      </c>
      <c r="G28" s="29">
        <v>700133.25</v>
      </c>
    </row>
    <row r="29" spans="2:7" s="2" customFormat="1" ht="18.75" x14ac:dyDescent="0.25">
      <c r="B29" s="4"/>
      <c r="C29" s="6"/>
      <c r="D29" s="6"/>
      <c r="E29" s="6"/>
      <c r="F29" s="55" t="s">
        <v>220</v>
      </c>
      <c r="G29" s="30">
        <f>SUM(G27:G28)</f>
        <v>5643442.2699999996</v>
      </c>
    </row>
    <row r="30" spans="2:7" s="2" customFormat="1" ht="27.75" x14ac:dyDescent="0.25">
      <c r="B30" s="47"/>
      <c r="C30" s="47"/>
      <c r="D30" s="49" t="s">
        <v>272</v>
      </c>
      <c r="E30" s="47"/>
      <c r="F30" s="47"/>
      <c r="G30" s="48"/>
    </row>
    <row r="31" spans="2:7" s="2" customFormat="1" ht="39.950000000000003" customHeight="1" x14ac:dyDescent="0.25">
      <c r="B31" s="25" t="s">
        <v>218</v>
      </c>
      <c r="C31" s="13" t="s">
        <v>145</v>
      </c>
      <c r="D31" s="13" t="s">
        <v>171</v>
      </c>
      <c r="E31" s="37" t="s">
        <v>169</v>
      </c>
      <c r="F31" s="3" t="s">
        <v>10</v>
      </c>
      <c r="G31" s="39"/>
    </row>
    <row r="32" spans="2:7" s="2" customFormat="1" ht="39.950000000000003" customHeight="1" x14ac:dyDescent="0.25">
      <c r="B32" s="22"/>
      <c r="C32" s="13" t="s">
        <v>146</v>
      </c>
      <c r="D32" s="13" t="s">
        <v>171</v>
      </c>
      <c r="E32" s="37" t="s">
        <v>169</v>
      </c>
      <c r="F32" s="3" t="s">
        <v>10</v>
      </c>
      <c r="G32" s="23">
        <v>52769.4</v>
      </c>
    </row>
    <row r="33" spans="2:7" s="2" customFormat="1" ht="39.950000000000003" customHeight="1" x14ac:dyDescent="0.25">
      <c r="B33" s="26" t="s">
        <v>218</v>
      </c>
      <c r="C33" s="13" t="s">
        <v>147</v>
      </c>
      <c r="D33" s="13" t="s">
        <v>171</v>
      </c>
      <c r="E33" s="37" t="s">
        <v>169</v>
      </c>
      <c r="F33" s="3" t="s">
        <v>10</v>
      </c>
      <c r="G33" s="40"/>
    </row>
    <row r="34" spans="2:7" s="2" customFormat="1" ht="39.950000000000003" customHeight="1" x14ac:dyDescent="0.25">
      <c r="B34" s="24"/>
      <c r="C34" s="13" t="s">
        <v>210</v>
      </c>
      <c r="D34" s="13" t="s">
        <v>171</v>
      </c>
      <c r="E34" s="37" t="s">
        <v>169</v>
      </c>
      <c r="F34" s="3" t="s">
        <v>10</v>
      </c>
      <c r="G34" s="40"/>
    </row>
    <row r="35" spans="2:7" s="2" customFormat="1" ht="39.950000000000003" customHeight="1" x14ac:dyDescent="0.25">
      <c r="B35" s="24"/>
      <c r="C35" s="13" t="s">
        <v>148</v>
      </c>
      <c r="D35" s="13" t="s">
        <v>171</v>
      </c>
      <c r="E35" s="37" t="s">
        <v>169</v>
      </c>
      <c r="F35" s="3" t="s">
        <v>10</v>
      </c>
      <c r="G35" s="40"/>
    </row>
    <row r="36" spans="2:7" s="2" customFormat="1" ht="39.950000000000003" customHeight="1" x14ac:dyDescent="0.25">
      <c r="B36" s="24"/>
      <c r="C36" s="13" t="s">
        <v>149</v>
      </c>
      <c r="D36" s="13" t="s">
        <v>171</v>
      </c>
      <c r="E36" s="37" t="s">
        <v>169</v>
      </c>
      <c r="F36" s="3" t="s">
        <v>10</v>
      </c>
      <c r="G36" s="40">
        <v>22510.65</v>
      </c>
    </row>
    <row r="37" spans="2:7" s="2" customFormat="1" ht="18.75" x14ac:dyDescent="0.25">
      <c r="B37" s="4"/>
      <c r="C37" s="6"/>
      <c r="D37" s="6"/>
      <c r="E37" s="6"/>
      <c r="F37" s="55" t="s">
        <v>220</v>
      </c>
      <c r="G37" s="30">
        <f>SUM(G32:G36)</f>
        <v>75280.05</v>
      </c>
    </row>
    <row r="38" spans="2:7" s="2" customFormat="1" ht="27.75" x14ac:dyDescent="0.25">
      <c r="B38" s="47"/>
      <c r="C38" s="47"/>
      <c r="D38" s="49" t="s">
        <v>273</v>
      </c>
      <c r="E38" s="47"/>
      <c r="F38" s="47"/>
      <c r="G38" s="48"/>
    </row>
    <row r="39" spans="2:7" s="2" customFormat="1" ht="39.950000000000003" customHeight="1" x14ac:dyDescent="0.25">
      <c r="B39" s="26" t="s">
        <v>204</v>
      </c>
      <c r="C39" s="13" t="s">
        <v>147</v>
      </c>
      <c r="D39" s="13" t="s">
        <v>201</v>
      </c>
      <c r="E39" s="13" t="s">
        <v>169</v>
      </c>
      <c r="F39" s="13" t="s">
        <v>256</v>
      </c>
      <c r="G39" s="40"/>
    </row>
    <row r="40" spans="2:7" s="2" customFormat="1" ht="39.950000000000003" customHeight="1" x14ac:dyDescent="0.25">
      <c r="B40" s="24"/>
      <c r="C40" s="13" t="s">
        <v>211</v>
      </c>
      <c r="D40" s="13" t="s">
        <v>201</v>
      </c>
      <c r="E40" s="13" t="s">
        <v>169</v>
      </c>
      <c r="F40" s="13" t="s">
        <v>256</v>
      </c>
      <c r="G40" s="40"/>
    </row>
    <row r="41" spans="2:7" s="2" customFormat="1" ht="39.950000000000003" customHeight="1" x14ac:dyDescent="0.25">
      <c r="B41" s="24"/>
      <c r="C41" s="13" t="s">
        <v>148</v>
      </c>
      <c r="D41" s="13" t="s">
        <v>201</v>
      </c>
      <c r="E41" s="13" t="s">
        <v>169</v>
      </c>
      <c r="F41" s="13" t="s">
        <v>256</v>
      </c>
      <c r="G41" s="40"/>
    </row>
    <row r="42" spans="2:7" s="2" customFormat="1" ht="39.950000000000003" customHeight="1" x14ac:dyDescent="0.25">
      <c r="B42" s="24"/>
      <c r="C42" s="13" t="s">
        <v>149</v>
      </c>
      <c r="D42" s="13" t="s">
        <v>201</v>
      </c>
      <c r="E42" s="13" t="s">
        <v>169</v>
      </c>
      <c r="F42" s="13" t="s">
        <v>256</v>
      </c>
      <c r="G42" s="24">
        <v>101877.75</v>
      </c>
    </row>
    <row r="43" spans="2:7" s="2" customFormat="1" ht="18.75" x14ac:dyDescent="0.25">
      <c r="B43" s="4"/>
      <c r="C43" s="6"/>
      <c r="D43" s="6"/>
      <c r="E43" s="6"/>
      <c r="F43" s="55" t="s">
        <v>220</v>
      </c>
      <c r="G43" s="30">
        <v>101877.75</v>
      </c>
    </row>
    <row r="44" spans="2:7" s="2" customFormat="1" ht="27.75" x14ac:dyDescent="0.25">
      <c r="B44" s="47"/>
      <c r="C44" s="47"/>
      <c r="D44" s="49" t="s">
        <v>274</v>
      </c>
      <c r="E44" s="47"/>
      <c r="F44" s="47"/>
      <c r="G44" s="48"/>
    </row>
    <row r="45" spans="2:7" s="2" customFormat="1" ht="39.950000000000003" customHeight="1" x14ac:dyDescent="0.25">
      <c r="B45" s="27" t="s">
        <v>221</v>
      </c>
      <c r="C45" s="13" t="s">
        <v>150</v>
      </c>
      <c r="D45" s="13" t="s">
        <v>194</v>
      </c>
      <c r="E45" s="13" t="s">
        <v>12</v>
      </c>
      <c r="F45" s="3" t="s">
        <v>10</v>
      </c>
      <c r="G45" s="41"/>
    </row>
    <row r="46" spans="2:7" s="2" customFormat="1" ht="39.950000000000003" customHeight="1" x14ac:dyDescent="0.25">
      <c r="B46" s="27"/>
      <c r="C46" s="13" t="s">
        <v>155</v>
      </c>
      <c r="D46" s="13" t="s">
        <v>194</v>
      </c>
      <c r="E46" s="13" t="s">
        <v>12</v>
      </c>
      <c r="F46" s="3" t="s">
        <v>10</v>
      </c>
      <c r="G46" s="41"/>
    </row>
    <row r="47" spans="2:7" s="2" customFormat="1" ht="39.950000000000003" customHeight="1" x14ac:dyDescent="0.25">
      <c r="B47" s="27"/>
      <c r="C47" s="13" t="s">
        <v>151</v>
      </c>
      <c r="D47" s="13" t="s">
        <v>194</v>
      </c>
      <c r="E47" s="13" t="s">
        <v>12</v>
      </c>
      <c r="F47" s="3" t="s">
        <v>10</v>
      </c>
      <c r="G47" s="41"/>
    </row>
    <row r="48" spans="2:7" s="2" customFormat="1" ht="39.950000000000003" customHeight="1" x14ac:dyDescent="0.25">
      <c r="B48" s="27"/>
      <c r="C48" s="13" t="s">
        <v>152</v>
      </c>
      <c r="D48" s="13" t="s">
        <v>194</v>
      </c>
      <c r="E48" s="13" t="s">
        <v>12</v>
      </c>
      <c r="F48" s="3" t="s">
        <v>10</v>
      </c>
      <c r="G48" s="41"/>
    </row>
    <row r="49" spans="2:7" s="2" customFormat="1" ht="39.950000000000003" customHeight="1" x14ac:dyDescent="0.25">
      <c r="B49" s="27"/>
      <c r="C49" s="13" t="s">
        <v>153</v>
      </c>
      <c r="D49" s="13" t="s">
        <v>194</v>
      </c>
      <c r="E49" s="13" t="s">
        <v>12</v>
      </c>
      <c r="F49" s="3" t="s">
        <v>10</v>
      </c>
      <c r="G49" s="41"/>
    </row>
    <row r="50" spans="2:7" s="2" customFormat="1" ht="39.950000000000003" customHeight="1" x14ac:dyDescent="0.25">
      <c r="B50" s="27"/>
      <c r="C50" s="13" t="s">
        <v>154</v>
      </c>
      <c r="D50" s="13" t="s">
        <v>194</v>
      </c>
      <c r="E50" s="13" t="s">
        <v>12</v>
      </c>
      <c r="F50" s="3" t="s">
        <v>10</v>
      </c>
      <c r="G50" s="28">
        <v>665077</v>
      </c>
    </row>
    <row r="51" spans="2:7" s="2" customFormat="1" ht="18.75" x14ac:dyDescent="0.25">
      <c r="B51" s="4"/>
      <c r="C51" s="6"/>
      <c r="D51" s="6"/>
      <c r="E51" s="6"/>
      <c r="F51" s="55" t="s">
        <v>220</v>
      </c>
      <c r="G51" s="30">
        <v>665077</v>
      </c>
    </row>
    <row r="52" spans="2:7" s="2" customFormat="1" ht="27.75" x14ac:dyDescent="0.25">
      <c r="B52" s="47"/>
      <c r="C52" s="47"/>
      <c r="D52" s="49" t="s">
        <v>274</v>
      </c>
      <c r="E52" s="47"/>
      <c r="F52" s="47"/>
      <c r="G52" s="48"/>
    </row>
    <row r="53" spans="2:7" s="2" customFormat="1" ht="39.950000000000003" customHeight="1" x14ac:dyDescent="0.25">
      <c r="B53" s="31" t="s">
        <v>217</v>
      </c>
      <c r="C53" s="13" t="s">
        <v>223</v>
      </c>
      <c r="D53" s="13" t="s">
        <v>194</v>
      </c>
      <c r="E53" s="13" t="s">
        <v>12</v>
      </c>
      <c r="F53" s="3" t="s">
        <v>10</v>
      </c>
      <c r="G53" s="41"/>
    </row>
    <row r="54" spans="2:7" s="2" customFormat="1" ht="39.950000000000003" customHeight="1" x14ac:dyDescent="0.25">
      <c r="B54" s="28"/>
      <c r="C54" s="13" t="s">
        <v>222</v>
      </c>
      <c r="D54" s="13" t="s">
        <v>194</v>
      </c>
      <c r="E54" s="13" t="s">
        <v>12</v>
      </c>
      <c r="F54" s="3" t="s">
        <v>10</v>
      </c>
      <c r="G54" s="41"/>
    </row>
    <row r="55" spans="2:7" s="2" customFormat="1" ht="39.950000000000003" customHeight="1" x14ac:dyDescent="0.25">
      <c r="B55" s="28"/>
      <c r="C55" s="13" t="s">
        <v>224</v>
      </c>
      <c r="D55" s="13" t="s">
        <v>194</v>
      </c>
      <c r="E55" s="13" t="s">
        <v>12</v>
      </c>
      <c r="F55" s="3" t="s">
        <v>10</v>
      </c>
      <c r="G55" s="41"/>
    </row>
    <row r="56" spans="2:7" s="2" customFormat="1" ht="39.950000000000003" customHeight="1" x14ac:dyDescent="0.25">
      <c r="B56" s="28"/>
      <c r="C56" s="13" t="s">
        <v>225</v>
      </c>
      <c r="D56" s="13" t="s">
        <v>194</v>
      </c>
      <c r="E56" s="13" t="s">
        <v>12</v>
      </c>
      <c r="F56" s="3" t="s">
        <v>10</v>
      </c>
      <c r="G56" s="41"/>
    </row>
    <row r="57" spans="2:7" s="2" customFormat="1" ht="39.950000000000003" customHeight="1" x14ac:dyDescent="0.25">
      <c r="B57" s="28"/>
      <c r="C57" s="13" t="s">
        <v>226</v>
      </c>
      <c r="D57" s="13" t="s">
        <v>194</v>
      </c>
      <c r="E57" s="13" t="s">
        <v>12</v>
      </c>
      <c r="F57" s="3" t="s">
        <v>10</v>
      </c>
      <c r="G57" s="41"/>
    </row>
    <row r="58" spans="2:7" s="2" customFormat="1" ht="39.950000000000003" customHeight="1" x14ac:dyDescent="0.25">
      <c r="B58" s="28"/>
      <c r="C58" s="13" t="s">
        <v>227</v>
      </c>
      <c r="D58" s="13" t="s">
        <v>194</v>
      </c>
      <c r="E58" s="13" t="s">
        <v>12</v>
      </c>
      <c r="F58" s="3" t="s">
        <v>10</v>
      </c>
      <c r="G58" s="28">
        <v>473731.95</v>
      </c>
    </row>
    <row r="59" spans="2:7" s="2" customFormat="1" ht="18.75" x14ac:dyDescent="0.25">
      <c r="B59" s="4"/>
      <c r="C59" s="6"/>
      <c r="D59" s="6"/>
      <c r="E59" s="6"/>
      <c r="F59" s="55" t="s">
        <v>220</v>
      </c>
      <c r="G59" s="30">
        <f>SUM(G53:G58)</f>
        <v>473731.95</v>
      </c>
    </row>
    <row r="60" spans="2:7" s="2" customFormat="1" ht="27.75" x14ac:dyDescent="0.25">
      <c r="B60" s="47"/>
      <c r="C60" s="47"/>
      <c r="D60" s="49" t="s">
        <v>275</v>
      </c>
      <c r="E60" s="47"/>
      <c r="F60" s="47"/>
      <c r="G60" s="48"/>
    </row>
    <row r="61" spans="2:7" s="2" customFormat="1" ht="39.950000000000003" customHeight="1" x14ac:dyDescent="0.25">
      <c r="B61" s="23" t="s">
        <v>212</v>
      </c>
      <c r="C61" s="13" t="s">
        <v>156</v>
      </c>
      <c r="D61" s="13" t="s">
        <v>195</v>
      </c>
      <c r="E61" s="13" t="s">
        <v>170</v>
      </c>
      <c r="F61" s="3" t="s">
        <v>10</v>
      </c>
      <c r="G61" s="39"/>
    </row>
    <row r="62" spans="2:7" s="2" customFormat="1" ht="39.950000000000003" customHeight="1" x14ac:dyDescent="0.25">
      <c r="B62" s="22"/>
      <c r="C62" s="13" t="s">
        <v>147</v>
      </c>
      <c r="D62" s="13" t="s">
        <v>195</v>
      </c>
      <c r="E62" s="13" t="s">
        <v>170</v>
      </c>
      <c r="F62" s="3" t="s">
        <v>10</v>
      </c>
      <c r="G62" s="39"/>
    </row>
    <row r="63" spans="2:7" s="2" customFormat="1" ht="39.950000000000003" customHeight="1" x14ac:dyDescent="0.25">
      <c r="B63" s="22"/>
      <c r="C63" s="13" t="s">
        <v>155</v>
      </c>
      <c r="D63" s="13" t="s">
        <v>195</v>
      </c>
      <c r="E63" s="13" t="s">
        <v>170</v>
      </c>
      <c r="F63" s="3" t="s">
        <v>10</v>
      </c>
      <c r="G63" s="39"/>
    </row>
    <row r="64" spans="2:7" s="2" customFormat="1" ht="39.950000000000003" customHeight="1" x14ac:dyDescent="0.25">
      <c r="B64" s="22"/>
      <c r="C64" s="13" t="s">
        <v>157</v>
      </c>
      <c r="D64" s="13" t="s">
        <v>195</v>
      </c>
      <c r="E64" s="13" t="s">
        <v>170</v>
      </c>
      <c r="F64" s="3" t="s">
        <v>10</v>
      </c>
      <c r="G64" s="39"/>
    </row>
    <row r="65" spans="2:7" s="2" customFormat="1" ht="39.950000000000003" customHeight="1" x14ac:dyDescent="0.25">
      <c r="B65" s="22"/>
      <c r="C65" s="13" t="s">
        <v>158</v>
      </c>
      <c r="D65" s="13" t="s">
        <v>195</v>
      </c>
      <c r="E65" s="13" t="s">
        <v>170</v>
      </c>
      <c r="F65" s="3" t="s">
        <v>10</v>
      </c>
      <c r="G65" s="39"/>
    </row>
    <row r="66" spans="2:7" s="2" customFormat="1" ht="39.950000000000003" customHeight="1" x14ac:dyDescent="0.25">
      <c r="B66" s="22"/>
      <c r="C66" s="13" t="s">
        <v>145</v>
      </c>
      <c r="D66" s="13" t="s">
        <v>195</v>
      </c>
      <c r="E66" s="13" t="s">
        <v>170</v>
      </c>
      <c r="F66" s="3" t="s">
        <v>10</v>
      </c>
      <c r="G66" s="23">
        <v>97412</v>
      </c>
    </row>
    <row r="67" spans="2:7" s="2" customFormat="1" ht="18.75" x14ac:dyDescent="0.25">
      <c r="B67" s="4"/>
      <c r="C67" s="6"/>
      <c r="D67" s="6"/>
      <c r="E67" s="6"/>
      <c r="F67" s="55" t="s">
        <v>220</v>
      </c>
      <c r="G67" s="30">
        <v>97412</v>
      </c>
    </row>
    <row r="68" spans="2:7" s="2" customFormat="1" ht="27.75" x14ac:dyDescent="0.25">
      <c r="B68" s="47"/>
      <c r="C68" s="47"/>
      <c r="D68" s="49" t="s">
        <v>275</v>
      </c>
      <c r="E68" s="47"/>
      <c r="F68" s="47"/>
      <c r="G68" s="48"/>
    </row>
    <row r="69" spans="2:7" s="2" customFormat="1" ht="39.950000000000003" customHeight="1" x14ac:dyDescent="0.25">
      <c r="B69" s="24" t="s">
        <v>217</v>
      </c>
      <c r="C69" s="3" t="s">
        <v>61</v>
      </c>
      <c r="D69" s="13" t="s">
        <v>195</v>
      </c>
      <c r="E69" s="13" t="s">
        <v>170</v>
      </c>
      <c r="F69" s="3" t="s">
        <v>10</v>
      </c>
      <c r="G69" s="40"/>
    </row>
    <row r="70" spans="2:7" s="2" customFormat="1" ht="39.950000000000003" customHeight="1" x14ac:dyDescent="0.25">
      <c r="B70" s="24"/>
      <c r="C70" s="3" t="s">
        <v>216</v>
      </c>
      <c r="D70" s="13" t="s">
        <v>195</v>
      </c>
      <c r="E70" s="13" t="s">
        <v>170</v>
      </c>
      <c r="F70" s="3" t="s">
        <v>10</v>
      </c>
      <c r="G70" s="40"/>
    </row>
    <row r="71" spans="2:7" s="2" customFormat="1" ht="39.950000000000003" customHeight="1" x14ac:dyDescent="0.25">
      <c r="B71" s="24"/>
      <c r="C71" s="3" t="s">
        <v>213</v>
      </c>
      <c r="D71" s="13" t="s">
        <v>195</v>
      </c>
      <c r="E71" s="13" t="s">
        <v>170</v>
      </c>
      <c r="F71" s="3" t="s">
        <v>10</v>
      </c>
      <c r="G71" s="40"/>
    </row>
    <row r="72" spans="2:7" s="2" customFormat="1" ht="39.950000000000003" customHeight="1" x14ac:dyDescent="0.25">
      <c r="B72" s="24"/>
      <c r="C72" s="3" t="s">
        <v>214</v>
      </c>
      <c r="D72" s="13" t="s">
        <v>195</v>
      </c>
      <c r="E72" s="13" t="s">
        <v>170</v>
      </c>
      <c r="F72" s="3" t="s">
        <v>10</v>
      </c>
      <c r="G72" s="40"/>
    </row>
    <row r="73" spans="2:7" s="2" customFormat="1" ht="39.950000000000003" customHeight="1" x14ac:dyDescent="0.25">
      <c r="B73" s="24"/>
      <c r="C73" s="3" t="s">
        <v>215</v>
      </c>
      <c r="D73" s="13" t="s">
        <v>195</v>
      </c>
      <c r="E73" s="13" t="s">
        <v>170</v>
      </c>
      <c r="F73" s="3" t="s">
        <v>10</v>
      </c>
      <c r="G73" s="40"/>
    </row>
    <row r="74" spans="2:7" s="2" customFormat="1" ht="39.950000000000003" customHeight="1" x14ac:dyDescent="0.25">
      <c r="B74" s="24"/>
      <c r="C74" s="3" t="s">
        <v>23</v>
      </c>
      <c r="D74" s="13" t="s">
        <v>195</v>
      </c>
      <c r="E74" s="13" t="s">
        <v>170</v>
      </c>
      <c r="F74" s="3" t="s">
        <v>10</v>
      </c>
      <c r="G74" s="40"/>
    </row>
    <row r="75" spans="2:7" s="2" customFormat="1" ht="39.950000000000003" customHeight="1" x14ac:dyDescent="0.25">
      <c r="B75" s="24"/>
      <c r="C75" s="13" t="s">
        <v>159</v>
      </c>
      <c r="D75" s="13" t="s">
        <v>195</v>
      </c>
      <c r="E75" s="13" t="s">
        <v>170</v>
      </c>
      <c r="F75" s="3" t="s">
        <v>10</v>
      </c>
      <c r="G75" s="40"/>
    </row>
    <row r="76" spans="2:7" s="2" customFormat="1" ht="39.950000000000003" customHeight="1" x14ac:dyDescent="0.25">
      <c r="B76" s="24"/>
      <c r="C76" s="13" t="s">
        <v>160</v>
      </c>
      <c r="D76" s="13" t="s">
        <v>195</v>
      </c>
      <c r="E76" s="13" t="s">
        <v>170</v>
      </c>
      <c r="F76" s="3" t="s">
        <v>10</v>
      </c>
      <c r="G76" s="40"/>
    </row>
    <row r="77" spans="2:7" s="2" customFormat="1" ht="39.950000000000003" customHeight="1" x14ac:dyDescent="0.25">
      <c r="B77" s="24"/>
      <c r="C77" s="13" t="s">
        <v>161</v>
      </c>
      <c r="D77" s="13" t="s">
        <v>195</v>
      </c>
      <c r="E77" s="13" t="s">
        <v>170</v>
      </c>
      <c r="F77" s="3" t="s">
        <v>10</v>
      </c>
      <c r="G77" s="40"/>
    </row>
    <row r="78" spans="2:7" s="2" customFormat="1" ht="39.950000000000003" customHeight="1" x14ac:dyDescent="0.25">
      <c r="B78" s="24"/>
      <c r="C78" s="13" t="s">
        <v>162</v>
      </c>
      <c r="D78" s="13" t="s">
        <v>195</v>
      </c>
      <c r="E78" s="13" t="s">
        <v>170</v>
      </c>
      <c r="F78" s="3" t="s">
        <v>10</v>
      </c>
      <c r="G78" s="40"/>
    </row>
    <row r="79" spans="2:7" s="2" customFormat="1" ht="39.950000000000003" customHeight="1" x14ac:dyDescent="0.25">
      <c r="B79" s="24"/>
      <c r="C79" s="13" t="s">
        <v>163</v>
      </c>
      <c r="D79" s="13" t="s">
        <v>195</v>
      </c>
      <c r="E79" s="13" t="s">
        <v>170</v>
      </c>
      <c r="F79" s="3" t="s">
        <v>10</v>
      </c>
      <c r="G79" s="40"/>
    </row>
    <row r="80" spans="2:7" s="2" customFormat="1" ht="39.950000000000003" customHeight="1" x14ac:dyDescent="0.25">
      <c r="B80" s="24"/>
      <c r="C80" s="13" t="s">
        <v>153</v>
      </c>
      <c r="D80" s="13" t="s">
        <v>195</v>
      </c>
      <c r="E80" s="13" t="s">
        <v>170</v>
      </c>
      <c r="F80" s="3" t="s">
        <v>10</v>
      </c>
      <c r="G80" s="40"/>
    </row>
    <row r="81" spans="2:7" s="2" customFormat="1" ht="39.950000000000003" customHeight="1" x14ac:dyDescent="0.25">
      <c r="B81" s="24"/>
      <c r="C81" s="13" t="s">
        <v>164</v>
      </c>
      <c r="D81" s="13" t="s">
        <v>195</v>
      </c>
      <c r="E81" s="13" t="s">
        <v>170</v>
      </c>
      <c r="F81" s="3" t="s">
        <v>10</v>
      </c>
      <c r="G81" s="40"/>
    </row>
    <row r="82" spans="2:7" s="2" customFormat="1" ht="39.950000000000003" customHeight="1" x14ac:dyDescent="0.25">
      <c r="B82" s="24"/>
      <c r="C82" s="13" t="s">
        <v>165</v>
      </c>
      <c r="D82" s="13" t="s">
        <v>195</v>
      </c>
      <c r="E82" s="13" t="s">
        <v>170</v>
      </c>
      <c r="F82" s="3" t="s">
        <v>10</v>
      </c>
      <c r="G82" s="24">
        <v>394156</v>
      </c>
    </row>
    <row r="83" spans="2:7" s="2" customFormat="1" ht="18.75" x14ac:dyDescent="0.25">
      <c r="B83" s="4"/>
      <c r="C83" s="6"/>
      <c r="D83" s="6"/>
      <c r="E83" s="6"/>
      <c r="F83" s="55" t="s">
        <v>220</v>
      </c>
      <c r="G83" s="30">
        <v>394156</v>
      </c>
    </row>
    <row r="84" spans="2:7" s="2" customFormat="1" ht="27.75" x14ac:dyDescent="0.25">
      <c r="B84" s="47"/>
      <c r="C84" s="47"/>
      <c r="D84" s="49" t="s">
        <v>276</v>
      </c>
      <c r="E84" s="47"/>
      <c r="F84" s="47"/>
      <c r="G84" s="48"/>
    </row>
    <row r="85" spans="2:7" s="2" customFormat="1" ht="54.95" customHeight="1" x14ac:dyDescent="0.25">
      <c r="B85" s="13" t="s">
        <v>202</v>
      </c>
      <c r="C85" s="13" t="s">
        <v>228</v>
      </c>
      <c r="D85" s="13" t="s">
        <v>198</v>
      </c>
      <c r="E85" s="13" t="s">
        <v>199</v>
      </c>
      <c r="F85" s="13"/>
      <c r="G85" s="12">
        <v>84885.5</v>
      </c>
    </row>
    <row r="86" spans="2:7" s="2" customFormat="1" ht="54.95" customHeight="1" x14ac:dyDescent="0.25">
      <c r="B86" s="13" t="s">
        <v>238</v>
      </c>
      <c r="C86" s="13" t="s">
        <v>229</v>
      </c>
      <c r="D86" s="13" t="s">
        <v>198</v>
      </c>
      <c r="E86" s="13" t="s">
        <v>199</v>
      </c>
      <c r="F86" s="13"/>
      <c r="G86" s="29">
        <v>61120</v>
      </c>
    </row>
    <row r="87" spans="2:7" s="1" customFormat="1" ht="18" x14ac:dyDescent="0.25">
      <c r="B87" s="4"/>
      <c r="C87" s="6"/>
      <c r="D87" s="6"/>
      <c r="E87" s="6"/>
      <c r="F87" s="55" t="s">
        <v>220</v>
      </c>
      <c r="G87" s="30">
        <f>SUM(G85:G86)</f>
        <v>146005.5</v>
      </c>
    </row>
    <row r="88" spans="2:7" s="1" customFormat="1" ht="27.75" x14ac:dyDescent="0.25">
      <c r="B88" s="50"/>
      <c r="C88" s="51"/>
      <c r="D88" s="49" t="s">
        <v>280</v>
      </c>
      <c r="E88" s="52"/>
      <c r="F88" s="56"/>
      <c r="G88" s="48"/>
    </row>
    <row r="89" spans="2:7" s="1" customFormat="1" ht="54.95" customHeight="1" x14ac:dyDescent="0.25">
      <c r="B89" s="13" t="s">
        <v>192</v>
      </c>
      <c r="C89" s="7" t="s">
        <v>249</v>
      </c>
      <c r="D89" s="7" t="s">
        <v>250</v>
      </c>
      <c r="E89" s="7" t="s">
        <v>3</v>
      </c>
      <c r="F89" s="7" t="s">
        <v>258</v>
      </c>
      <c r="G89" s="12">
        <v>30000</v>
      </c>
    </row>
    <row r="90" spans="2:7" s="1" customFormat="1" ht="18" x14ac:dyDescent="0.25">
      <c r="B90" s="4"/>
      <c r="C90" s="6"/>
      <c r="D90" s="6"/>
      <c r="E90" s="6"/>
      <c r="F90" s="55" t="s">
        <v>220</v>
      </c>
      <c r="G90" s="30">
        <f>SUM(G89:G89)</f>
        <v>30000</v>
      </c>
    </row>
    <row r="91" spans="2:7" s="1" customFormat="1" ht="27.75" x14ac:dyDescent="0.25">
      <c r="B91" s="50"/>
      <c r="C91" s="51"/>
      <c r="D91" s="49" t="s">
        <v>277</v>
      </c>
      <c r="E91" s="51"/>
      <c r="F91" s="56"/>
      <c r="G91" s="48"/>
    </row>
    <row r="92" spans="2:7" s="1" customFormat="1" ht="75" customHeight="1" x14ac:dyDescent="0.25">
      <c r="B92" s="3" t="s">
        <v>20</v>
      </c>
      <c r="C92" s="7" t="s">
        <v>21</v>
      </c>
      <c r="D92" s="7" t="s">
        <v>0</v>
      </c>
      <c r="E92" s="7" t="s">
        <v>265</v>
      </c>
      <c r="F92" s="7" t="s">
        <v>259</v>
      </c>
      <c r="G92" s="12">
        <v>399580.74</v>
      </c>
    </row>
    <row r="93" spans="2:7" s="1" customFormat="1" ht="75" customHeight="1" x14ac:dyDescent="0.25">
      <c r="B93" s="13" t="s">
        <v>193</v>
      </c>
      <c r="C93" s="7" t="s">
        <v>191</v>
      </c>
      <c r="D93" s="7" t="s">
        <v>235</v>
      </c>
      <c r="E93" s="7" t="s">
        <v>240</v>
      </c>
      <c r="F93" s="7" t="s">
        <v>248</v>
      </c>
      <c r="G93" s="29">
        <v>65000</v>
      </c>
    </row>
    <row r="94" spans="2:7" s="1" customFormat="1" ht="18" x14ac:dyDescent="0.25">
      <c r="B94" s="4"/>
      <c r="C94" s="4"/>
      <c r="D94" s="4"/>
      <c r="E94" s="4"/>
      <c r="F94" s="55" t="s">
        <v>220</v>
      </c>
      <c r="G94" s="30">
        <f>SUM(G92:G93)</f>
        <v>464580.74</v>
      </c>
    </row>
    <row r="95" spans="2:7" s="1" customFormat="1" ht="27.75" x14ac:dyDescent="0.25">
      <c r="B95" s="50"/>
      <c r="C95" s="50"/>
      <c r="D95" s="49" t="s">
        <v>278</v>
      </c>
      <c r="E95" s="50"/>
      <c r="F95" s="50"/>
      <c r="G95" s="50"/>
    </row>
    <row r="96" spans="2:7" s="1" customFormat="1" ht="54.95" customHeight="1" x14ac:dyDescent="0.25">
      <c r="B96" s="3" t="s">
        <v>19</v>
      </c>
      <c r="C96" s="7" t="s">
        <v>11</v>
      </c>
      <c r="D96" s="7" t="s">
        <v>14</v>
      </c>
      <c r="E96" s="7" t="s">
        <v>16</v>
      </c>
      <c r="F96" s="7" t="s">
        <v>260</v>
      </c>
      <c r="G96" s="12">
        <v>1312357</v>
      </c>
    </row>
    <row r="97" spans="2:7" s="1" customFormat="1" ht="54.95" customHeight="1" x14ac:dyDescent="0.25">
      <c r="B97" s="13" t="s">
        <v>20</v>
      </c>
      <c r="C97" s="7" t="s">
        <v>200</v>
      </c>
      <c r="D97" s="7" t="s">
        <v>189</v>
      </c>
      <c r="E97" s="7" t="s">
        <v>190</v>
      </c>
      <c r="F97" s="7"/>
      <c r="G97" s="29">
        <v>1006850.74</v>
      </c>
    </row>
    <row r="98" spans="2:7" ht="18.75" thickBot="1" x14ac:dyDescent="0.3">
      <c r="B98" s="57"/>
      <c r="C98" s="57"/>
      <c r="D98" s="57"/>
      <c r="E98" s="57"/>
      <c r="F98" s="53" t="s">
        <v>220</v>
      </c>
      <c r="G98" s="42">
        <f>SUM(G96:G97)</f>
        <v>2319207.7400000002</v>
      </c>
    </row>
    <row r="99" spans="2:7" ht="56.25" thickBot="1" x14ac:dyDescent="0.45">
      <c r="B99" s="58"/>
      <c r="C99" s="59"/>
      <c r="D99" s="59"/>
      <c r="E99" s="59"/>
      <c r="F99" s="60" t="s">
        <v>17</v>
      </c>
      <c r="G99" s="61">
        <f>G10+G13+G18+G25+G29+G37+G43+G51+G59+G67+G83+G87+G90+G98</f>
        <v>30384738.299999997</v>
      </c>
    </row>
    <row r="102" spans="2:7" ht="15" customHeight="1" x14ac:dyDescent="0.25"/>
    <row r="103" spans="2:7" ht="15.75" customHeight="1" x14ac:dyDescent="0.25"/>
  </sheetData>
  <sortState xmlns:xlrd2="http://schemas.microsoft.com/office/spreadsheetml/2017/richdata2" ref="C87:G90">
    <sortCondition ref="C87:C90"/>
  </sortState>
  <phoneticPr fontId="3" type="noConversion"/>
  <pageMargins left="0.25" right="0.25" top="0.75" bottom="0.75" header="0.3" footer="0.3"/>
  <pageSetup scale="45" fitToHeight="0" orientation="landscape" r:id="rId1"/>
  <headerFooter>
    <oddHeader>&amp;L
&amp;C&amp;"-,Bold"&amp;18Mohawks of the Bay of Quinte&amp;24
&amp;14Community Infrastructure Project Update</oddHeader>
    <oddFooter xml:space="preserve">&amp;CPage &amp;P of &amp;N
</oddFooter>
  </headerFooter>
  <rowBreaks count="2" manualBreakCount="2">
    <brk id="25" max="16383" man="1"/>
    <brk id="8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18013F-82F6-49B4-8EB5-3E7F91485290}">
  <sheetPr>
    <pageSetUpPr fitToPage="1"/>
  </sheetPr>
  <dimension ref="A2:D73"/>
  <sheetViews>
    <sheetView topLeftCell="A38" workbookViewId="0">
      <selection activeCell="D74" sqref="D74"/>
    </sheetView>
  </sheetViews>
  <sheetFormatPr defaultRowHeight="15" x14ac:dyDescent="0.25"/>
  <cols>
    <col min="1" max="1" width="20.140625" customWidth="1"/>
    <col min="2" max="2" width="53.5703125" customWidth="1"/>
    <col min="3" max="3" width="89.42578125" customWidth="1"/>
    <col min="4" max="4" width="29.7109375" customWidth="1"/>
    <col min="12" max="12" width="18.5703125" customWidth="1"/>
  </cols>
  <sheetData>
    <row r="2" spans="1:4" ht="23.25" x14ac:dyDescent="0.35">
      <c r="A2" s="14" t="s">
        <v>18</v>
      </c>
    </row>
    <row r="4" spans="1:4" ht="20.25" x14ac:dyDescent="0.25">
      <c r="A4" s="10" t="s">
        <v>6</v>
      </c>
      <c r="B4" s="10" t="s">
        <v>7</v>
      </c>
      <c r="C4" s="11" t="s">
        <v>8</v>
      </c>
      <c r="D4" s="10" t="s">
        <v>5</v>
      </c>
    </row>
    <row r="5" spans="1:4" ht="50.1" customHeight="1" x14ac:dyDescent="0.25">
      <c r="A5" s="8" t="s">
        <v>2</v>
      </c>
      <c r="B5" s="20" t="s">
        <v>230</v>
      </c>
      <c r="C5" s="16" t="s">
        <v>231</v>
      </c>
      <c r="D5" s="32">
        <v>57669575</v>
      </c>
    </row>
    <row r="6" spans="1:4" ht="50.1" customHeight="1" x14ac:dyDescent="0.25">
      <c r="A6" s="8" t="s">
        <v>2</v>
      </c>
      <c r="B6" s="20" t="s">
        <v>232</v>
      </c>
      <c r="C6" s="16" t="s">
        <v>233</v>
      </c>
      <c r="D6" s="32">
        <v>8766300</v>
      </c>
    </row>
    <row r="7" spans="1:4" ht="50.1" customHeight="1" x14ac:dyDescent="0.25">
      <c r="A7" s="8" t="s">
        <v>2</v>
      </c>
      <c r="B7" s="15" t="s">
        <v>25</v>
      </c>
      <c r="C7" s="16" t="s">
        <v>26</v>
      </c>
      <c r="D7" s="32">
        <v>30750000</v>
      </c>
    </row>
    <row r="8" spans="1:4" ht="50.1" customHeight="1" x14ac:dyDescent="0.25">
      <c r="A8" s="8" t="s">
        <v>2</v>
      </c>
      <c r="B8" s="17" t="s">
        <v>27</v>
      </c>
      <c r="C8" s="16" t="s">
        <v>28</v>
      </c>
      <c r="D8" s="32">
        <v>3000000</v>
      </c>
    </row>
    <row r="9" spans="1:4" ht="50.1" customHeight="1" x14ac:dyDescent="0.25">
      <c r="A9" s="9"/>
      <c r="B9" s="21"/>
      <c r="C9" s="34" t="s">
        <v>220</v>
      </c>
      <c r="D9" s="35">
        <f>SUM(D5:D8)</f>
        <v>100185875</v>
      </c>
    </row>
    <row r="10" spans="1:4" ht="50.1" customHeight="1" x14ac:dyDescent="0.25">
      <c r="A10" s="8" t="s">
        <v>4</v>
      </c>
      <c r="B10" s="15" t="s">
        <v>29</v>
      </c>
      <c r="C10" s="16" t="s">
        <v>30</v>
      </c>
      <c r="D10" s="32">
        <v>6152950</v>
      </c>
    </row>
    <row r="11" spans="1:4" ht="50.1" customHeight="1" x14ac:dyDescent="0.25">
      <c r="A11" s="8" t="s">
        <v>4</v>
      </c>
      <c r="B11" s="15" t="s">
        <v>31</v>
      </c>
      <c r="C11" s="16" t="s">
        <v>32</v>
      </c>
      <c r="D11" s="32">
        <v>30000000</v>
      </c>
    </row>
    <row r="12" spans="1:4" ht="50.1" customHeight="1" x14ac:dyDescent="0.25">
      <c r="A12" s="8" t="s">
        <v>4</v>
      </c>
      <c r="B12" s="15" t="s">
        <v>33</v>
      </c>
      <c r="C12" s="16" t="s">
        <v>34</v>
      </c>
      <c r="D12" s="32">
        <v>3000000</v>
      </c>
    </row>
    <row r="13" spans="1:4" ht="50.1" customHeight="1" x14ac:dyDescent="0.25">
      <c r="A13" s="8" t="s">
        <v>4</v>
      </c>
      <c r="B13" s="15" t="s">
        <v>234</v>
      </c>
      <c r="C13" s="16" t="s">
        <v>35</v>
      </c>
      <c r="D13" s="32">
        <v>180000000</v>
      </c>
    </row>
    <row r="14" spans="1:4" ht="50.1" customHeight="1" x14ac:dyDescent="0.25">
      <c r="A14" s="9"/>
      <c r="B14" s="21"/>
      <c r="C14" s="34" t="s">
        <v>220</v>
      </c>
      <c r="D14" s="35">
        <f>SUM(D10:D13)</f>
        <v>219152950</v>
      </c>
    </row>
    <row r="15" spans="1:4" ht="50.1" customHeight="1" x14ac:dyDescent="0.25">
      <c r="A15" s="8" t="s">
        <v>1</v>
      </c>
      <c r="B15" s="15" t="s">
        <v>236</v>
      </c>
      <c r="C15" s="16" t="s">
        <v>237</v>
      </c>
      <c r="D15" s="32">
        <v>214711</v>
      </c>
    </row>
    <row r="16" spans="1:4" ht="50.1" customHeight="1" x14ac:dyDescent="0.25">
      <c r="A16" s="8" t="s">
        <v>1</v>
      </c>
      <c r="B16" s="15" t="s">
        <v>36</v>
      </c>
      <c r="C16" s="16" t="s">
        <v>37</v>
      </c>
      <c r="D16" s="32">
        <v>1275000</v>
      </c>
    </row>
    <row r="17" spans="1:4" ht="50.1" customHeight="1" x14ac:dyDescent="0.25">
      <c r="A17" s="8" t="s">
        <v>1</v>
      </c>
      <c r="B17" s="15" t="s">
        <v>38</v>
      </c>
      <c r="C17" s="16" t="s">
        <v>39</v>
      </c>
      <c r="D17" s="32">
        <v>1200000</v>
      </c>
    </row>
    <row r="18" spans="1:4" ht="50.1" customHeight="1" x14ac:dyDescent="0.25">
      <c r="A18" s="8" t="s">
        <v>1</v>
      </c>
      <c r="B18" s="15" t="s">
        <v>40</v>
      </c>
      <c r="C18" s="16" t="s">
        <v>41</v>
      </c>
      <c r="D18" s="32">
        <v>240000</v>
      </c>
    </row>
    <row r="19" spans="1:4" ht="50.1" customHeight="1" x14ac:dyDescent="0.25">
      <c r="A19" s="8" t="s">
        <v>1</v>
      </c>
      <c r="B19" s="15" t="s">
        <v>42</v>
      </c>
      <c r="C19" s="16" t="s">
        <v>43</v>
      </c>
      <c r="D19" s="32">
        <v>90000</v>
      </c>
    </row>
    <row r="20" spans="1:4" ht="50.1" customHeight="1" x14ac:dyDescent="0.25">
      <c r="A20" s="8" t="s">
        <v>1</v>
      </c>
      <c r="B20" s="15" t="s">
        <v>44</v>
      </c>
      <c r="C20" s="16" t="s">
        <v>45</v>
      </c>
      <c r="D20" s="32">
        <v>210000</v>
      </c>
    </row>
    <row r="21" spans="1:4" ht="50.1" customHeight="1" x14ac:dyDescent="0.25">
      <c r="A21" s="8" t="s">
        <v>1</v>
      </c>
      <c r="B21" s="15" t="s">
        <v>46</v>
      </c>
      <c r="C21" s="16" t="s">
        <v>47</v>
      </c>
      <c r="D21" s="32">
        <v>1800000</v>
      </c>
    </row>
    <row r="22" spans="1:4" ht="50.1" customHeight="1" x14ac:dyDescent="0.25">
      <c r="A22" s="8" t="s">
        <v>1</v>
      </c>
      <c r="B22" s="15" t="s">
        <v>48</v>
      </c>
      <c r="C22" s="16" t="s">
        <v>49</v>
      </c>
      <c r="D22" s="32">
        <v>1050000</v>
      </c>
    </row>
    <row r="23" spans="1:4" ht="50.1" customHeight="1" x14ac:dyDescent="0.25">
      <c r="A23" s="8" t="s">
        <v>1</v>
      </c>
      <c r="B23" s="15" t="s">
        <v>50</v>
      </c>
      <c r="C23" s="16" t="s">
        <v>51</v>
      </c>
      <c r="D23" s="32">
        <v>750000</v>
      </c>
    </row>
    <row r="24" spans="1:4" ht="50.1" customHeight="1" x14ac:dyDescent="0.25">
      <c r="A24" s="8" t="s">
        <v>1</v>
      </c>
      <c r="B24" s="15" t="s">
        <v>52</v>
      </c>
      <c r="C24" s="16" t="s">
        <v>53</v>
      </c>
      <c r="D24" s="32">
        <v>2475000</v>
      </c>
    </row>
    <row r="25" spans="1:4" ht="50.1" customHeight="1" x14ac:dyDescent="0.25">
      <c r="A25" s="8" t="s">
        <v>1</v>
      </c>
      <c r="B25" s="15" t="s">
        <v>54</v>
      </c>
      <c r="C25" s="16" t="s">
        <v>55</v>
      </c>
      <c r="D25" s="32">
        <v>1275000</v>
      </c>
    </row>
    <row r="26" spans="1:4" ht="50.1" customHeight="1" x14ac:dyDescent="0.25">
      <c r="A26" s="8" t="s">
        <v>1</v>
      </c>
      <c r="B26" s="15" t="s">
        <v>56</v>
      </c>
      <c r="C26" s="16" t="s">
        <v>57</v>
      </c>
      <c r="D26" s="32">
        <v>170000</v>
      </c>
    </row>
    <row r="27" spans="1:4" ht="50.1" customHeight="1" x14ac:dyDescent="0.25">
      <c r="A27" s="8" t="s">
        <v>1</v>
      </c>
      <c r="B27" s="15" t="s">
        <v>58</v>
      </c>
      <c r="C27" s="16" t="s">
        <v>59</v>
      </c>
      <c r="D27" s="32">
        <v>230000</v>
      </c>
    </row>
    <row r="28" spans="1:4" ht="50.1" customHeight="1" x14ac:dyDescent="0.25">
      <c r="A28" s="8" t="s">
        <v>1</v>
      </c>
      <c r="B28" s="15" t="s">
        <v>23</v>
      </c>
      <c r="C28" s="16" t="s">
        <v>60</v>
      </c>
      <c r="D28" s="32">
        <v>310000</v>
      </c>
    </row>
    <row r="29" spans="1:4" ht="50.1" customHeight="1" x14ac:dyDescent="0.25">
      <c r="A29" s="8" t="s">
        <v>1</v>
      </c>
      <c r="B29" s="15" t="s">
        <v>61</v>
      </c>
      <c r="C29" s="16" t="s">
        <v>62</v>
      </c>
      <c r="D29" s="32">
        <v>610000</v>
      </c>
    </row>
    <row r="30" spans="1:4" ht="50.1" customHeight="1" x14ac:dyDescent="0.25">
      <c r="A30" s="8" t="s">
        <v>1</v>
      </c>
      <c r="B30" s="15" t="s">
        <v>22</v>
      </c>
      <c r="C30" s="16" t="s">
        <v>63</v>
      </c>
      <c r="D30" s="32">
        <v>1092500</v>
      </c>
    </row>
    <row r="31" spans="1:4" ht="50.1" customHeight="1" x14ac:dyDescent="0.25">
      <c r="A31" s="8" t="s">
        <v>1</v>
      </c>
      <c r="B31" s="15" t="s">
        <v>23</v>
      </c>
      <c r="C31" s="16" t="s">
        <v>64</v>
      </c>
      <c r="D31" s="32">
        <v>783750</v>
      </c>
    </row>
    <row r="32" spans="1:4" ht="50.1" customHeight="1" x14ac:dyDescent="0.25">
      <c r="A32" s="8" t="s">
        <v>1</v>
      </c>
      <c r="B32" s="15" t="s">
        <v>65</v>
      </c>
      <c r="C32" s="16" t="s">
        <v>66</v>
      </c>
      <c r="D32" s="32">
        <v>95000</v>
      </c>
    </row>
    <row r="33" spans="1:4" ht="50.1" customHeight="1" x14ac:dyDescent="0.25">
      <c r="A33" s="9"/>
      <c r="B33" s="21"/>
      <c r="C33" s="34" t="s">
        <v>220</v>
      </c>
      <c r="D33" s="35">
        <f>SUM(D15:D32)</f>
        <v>13870961</v>
      </c>
    </row>
    <row r="34" spans="1:4" ht="50.1" customHeight="1" x14ac:dyDescent="0.25">
      <c r="A34" s="8" t="s">
        <v>136</v>
      </c>
      <c r="B34" s="15" t="s">
        <v>67</v>
      </c>
      <c r="C34" s="16" t="s">
        <v>68</v>
      </c>
      <c r="D34" s="32">
        <v>700000</v>
      </c>
    </row>
    <row r="35" spans="1:4" ht="50.1" customHeight="1" x14ac:dyDescent="0.25">
      <c r="A35" s="8" t="s">
        <v>136</v>
      </c>
      <c r="B35" s="15" t="s">
        <v>69</v>
      </c>
      <c r="C35" s="16" t="s">
        <v>70</v>
      </c>
      <c r="D35" s="32">
        <v>500000</v>
      </c>
    </row>
    <row r="36" spans="1:4" ht="50.1" customHeight="1" x14ac:dyDescent="0.25">
      <c r="A36" s="8" t="s">
        <v>136</v>
      </c>
      <c r="B36" s="15" t="s">
        <v>71</v>
      </c>
      <c r="C36" s="16" t="s">
        <v>72</v>
      </c>
      <c r="D36" s="32">
        <v>100000</v>
      </c>
    </row>
    <row r="37" spans="1:4" ht="50.1" customHeight="1" x14ac:dyDescent="0.25">
      <c r="A37" s="8" t="s">
        <v>136</v>
      </c>
      <c r="B37" s="15" t="s">
        <v>73</v>
      </c>
      <c r="C37" s="16" t="s">
        <v>74</v>
      </c>
      <c r="D37" s="32">
        <v>500000</v>
      </c>
    </row>
    <row r="38" spans="1:4" ht="50.1" customHeight="1" x14ac:dyDescent="0.25">
      <c r="A38" s="9"/>
      <c r="B38" s="21"/>
      <c r="C38" s="34" t="s">
        <v>220</v>
      </c>
      <c r="D38" s="35">
        <f>SUM(D34:D37)</f>
        <v>1800000</v>
      </c>
    </row>
    <row r="39" spans="1:4" ht="50.1" customHeight="1" x14ac:dyDescent="0.25">
      <c r="A39" s="8" t="s">
        <v>137</v>
      </c>
      <c r="B39" s="18" t="s">
        <v>75</v>
      </c>
      <c r="C39" s="19" t="s">
        <v>76</v>
      </c>
      <c r="D39" s="32">
        <v>6689163</v>
      </c>
    </row>
    <row r="40" spans="1:4" ht="62.25" customHeight="1" x14ac:dyDescent="0.25">
      <c r="A40" s="8" t="s">
        <v>137</v>
      </c>
      <c r="B40" s="18" t="s">
        <v>77</v>
      </c>
      <c r="C40" s="19" t="s">
        <v>78</v>
      </c>
      <c r="D40" s="33">
        <v>30000000</v>
      </c>
    </row>
    <row r="41" spans="1:4" ht="50.1" customHeight="1" x14ac:dyDescent="0.25">
      <c r="A41" s="8" t="s">
        <v>137</v>
      </c>
      <c r="B41" s="18" t="s">
        <v>79</v>
      </c>
      <c r="C41" s="19" t="s">
        <v>80</v>
      </c>
      <c r="D41" s="32">
        <v>6000000</v>
      </c>
    </row>
    <row r="42" spans="1:4" ht="60" customHeight="1" x14ac:dyDescent="0.25">
      <c r="A42" s="8" t="s">
        <v>137</v>
      </c>
      <c r="B42" s="18" t="s">
        <v>81</v>
      </c>
      <c r="C42" s="19" t="s">
        <v>82</v>
      </c>
      <c r="D42" s="33">
        <v>1650000</v>
      </c>
    </row>
    <row r="43" spans="1:4" ht="50.1" customHeight="1" x14ac:dyDescent="0.25">
      <c r="A43" s="8" t="s">
        <v>137</v>
      </c>
      <c r="B43" s="18" t="s">
        <v>83</v>
      </c>
      <c r="C43" s="19" t="s">
        <v>84</v>
      </c>
      <c r="D43" s="33">
        <v>4200000</v>
      </c>
    </row>
    <row r="44" spans="1:4" ht="50.1" customHeight="1" x14ac:dyDescent="0.25">
      <c r="A44" s="8" t="s">
        <v>137</v>
      </c>
      <c r="B44" s="18" t="s">
        <v>85</v>
      </c>
      <c r="C44" s="19" t="s">
        <v>86</v>
      </c>
      <c r="D44" s="33">
        <v>4795341</v>
      </c>
    </row>
    <row r="45" spans="1:4" ht="50.1" customHeight="1" x14ac:dyDescent="0.25">
      <c r="A45" s="8" t="s">
        <v>137</v>
      </c>
      <c r="B45" s="18" t="s">
        <v>87</v>
      </c>
      <c r="C45" s="19" t="s">
        <v>86</v>
      </c>
      <c r="D45" s="33">
        <v>4795341</v>
      </c>
    </row>
    <row r="46" spans="1:4" ht="93" customHeight="1" x14ac:dyDescent="0.25">
      <c r="A46" s="8" t="s">
        <v>137</v>
      </c>
      <c r="B46" s="18" t="s">
        <v>88</v>
      </c>
      <c r="C46" s="19" t="s">
        <v>89</v>
      </c>
      <c r="D46" s="32">
        <v>8316000</v>
      </c>
    </row>
    <row r="47" spans="1:4" ht="50.1" customHeight="1" x14ac:dyDescent="0.25">
      <c r="A47" s="8" t="s">
        <v>137</v>
      </c>
      <c r="B47" s="18" t="s">
        <v>90</v>
      </c>
      <c r="C47" s="19" t="s">
        <v>91</v>
      </c>
      <c r="D47" s="33">
        <v>2000000</v>
      </c>
    </row>
    <row r="48" spans="1:4" ht="50.1" customHeight="1" x14ac:dyDescent="0.25">
      <c r="A48" s="8" t="s">
        <v>137</v>
      </c>
      <c r="B48" s="18" t="s">
        <v>92</v>
      </c>
      <c r="C48" s="16" t="s">
        <v>93</v>
      </c>
      <c r="D48" s="32">
        <v>500000</v>
      </c>
    </row>
    <row r="49" spans="1:4" ht="50.1" customHeight="1" x14ac:dyDescent="0.25">
      <c r="A49" s="8" t="s">
        <v>137</v>
      </c>
      <c r="B49" s="18" t="s">
        <v>94</v>
      </c>
      <c r="C49" s="19" t="s">
        <v>95</v>
      </c>
      <c r="D49" s="33">
        <v>500000</v>
      </c>
    </row>
    <row r="50" spans="1:4" ht="50.1" customHeight="1" x14ac:dyDescent="0.25">
      <c r="A50" s="8" t="s">
        <v>137</v>
      </c>
      <c r="B50" s="18" t="s">
        <v>96</v>
      </c>
      <c r="C50" s="19" t="s">
        <v>97</v>
      </c>
      <c r="D50" s="33">
        <v>2500000</v>
      </c>
    </row>
    <row r="51" spans="1:4" ht="50.1" customHeight="1" x14ac:dyDescent="0.25">
      <c r="A51" s="8" t="s">
        <v>137</v>
      </c>
      <c r="B51" s="18" t="s">
        <v>98</v>
      </c>
      <c r="C51" s="19" t="s">
        <v>99</v>
      </c>
      <c r="D51" s="33">
        <v>267600</v>
      </c>
    </row>
    <row r="52" spans="1:4" ht="50.1" customHeight="1" x14ac:dyDescent="0.25">
      <c r="A52" s="8" t="s">
        <v>137</v>
      </c>
      <c r="B52" s="18" t="s">
        <v>100</v>
      </c>
      <c r="C52" s="19" t="s">
        <v>101</v>
      </c>
      <c r="D52" s="33">
        <v>896000</v>
      </c>
    </row>
    <row r="53" spans="1:4" ht="50.1" customHeight="1" x14ac:dyDescent="0.25">
      <c r="A53" s="8" t="s">
        <v>137</v>
      </c>
      <c r="B53" s="18" t="s">
        <v>102</v>
      </c>
      <c r="C53" s="19" t="s">
        <v>239</v>
      </c>
      <c r="D53" s="33">
        <v>29747090</v>
      </c>
    </row>
    <row r="54" spans="1:4" ht="50.1" customHeight="1" x14ac:dyDescent="0.25">
      <c r="A54" s="8" t="s">
        <v>137</v>
      </c>
      <c r="B54" s="18" t="s">
        <v>103</v>
      </c>
      <c r="C54" s="19"/>
      <c r="D54" s="33">
        <v>311074</v>
      </c>
    </row>
    <row r="55" spans="1:4" ht="50.1" customHeight="1" x14ac:dyDescent="0.25">
      <c r="A55" s="9"/>
      <c r="B55" s="21"/>
      <c r="C55" s="34" t="s">
        <v>220</v>
      </c>
      <c r="D55" s="35">
        <f>SUM(D39:D54)</f>
        <v>103167609</v>
      </c>
    </row>
    <row r="56" spans="1:4" ht="50.1" customHeight="1" x14ac:dyDescent="0.25">
      <c r="A56" s="8" t="s">
        <v>138</v>
      </c>
      <c r="B56" s="15" t="s">
        <v>104</v>
      </c>
      <c r="C56" s="16" t="s">
        <v>105</v>
      </c>
      <c r="D56" s="32">
        <f>1.15*200000</f>
        <v>229999.99999999997</v>
      </c>
    </row>
    <row r="57" spans="1:4" ht="50.1" customHeight="1" x14ac:dyDescent="0.25">
      <c r="A57" s="8" t="s">
        <v>138</v>
      </c>
      <c r="B57" s="15" t="s">
        <v>106</v>
      </c>
      <c r="C57" s="16" t="s">
        <v>107</v>
      </c>
      <c r="D57" s="32">
        <f>0.825*200000</f>
        <v>165000</v>
      </c>
    </row>
    <row r="58" spans="1:4" ht="50.1" customHeight="1" x14ac:dyDescent="0.25">
      <c r="A58" s="8" t="s">
        <v>138</v>
      </c>
      <c r="B58" s="15" t="s">
        <v>108</v>
      </c>
      <c r="C58" s="16" t="s">
        <v>109</v>
      </c>
      <c r="D58" s="32">
        <f>0.1*200000</f>
        <v>20000</v>
      </c>
    </row>
    <row r="59" spans="1:4" ht="50.1" customHeight="1" x14ac:dyDescent="0.25">
      <c r="A59" s="8" t="s">
        <v>138</v>
      </c>
      <c r="B59" s="15" t="s">
        <v>110</v>
      </c>
      <c r="C59" s="16" t="s">
        <v>111</v>
      </c>
      <c r="D59" s="32">
        <f>1.56*200000</f>
        <v>312000</v>
      </c>
    </row>
    <row r="60" spans="1:4" ht="50.1" customHeight="1" x14ac:dyDescent="0.25">
      <c r="A60" s="8" t="s">
        <v>138</v>
      </c>
      <c r="B60" s="15" t="s">
        <v>112</v>
      </c>
      <c r="C60" s="16" t="s">
        <v>113</v>
      </c>
      <c r="D60" s="32">
        <f>0.55*200000</f>
        <v>110000.00000000001</v>
      </c>
    </row>
    <row r="61" spans="1:4" ht="50.1" customHeight="1" x14ac:dyDescent="0.25">
      <c r="A61" s="8" t="s">
        <v>138</v>
      </c>
      <c r="B61" s="15" t="s">
        <v>114</v>
      </c>
      <c r="C61" s="16" t="s">
        <v>115</v>
      </c>
      <c r="D61" s="32">
        <f>5.2*200000</f>
        <v>1040000</v>
      </c>
    </row>
    <row r="62" spans="1:4" ht="50.1" customHeight="1" x14ac:dyDescent="0.25">
      <c r="A62" s="9"/>
      <c r="B62" s="21"/>
      <c r="C62" s="34" t="s">
        <v>220</v>
      </c>
      <c r="D62" s="35">
        <f>SUM(D56:D61)</f>
        <v>1877000</v>
      </c>
    </row>
    <row r="63" spans="1:4" ht="50.1" customHeight="1" x14ac:dyDescent="0.25">
      <c r="A63" s="8" t="s">
        <v>139</v>
      </c>
      <c r="B63" s="15" t="s">
        <v>116</v>
      </c>
      <c r="C63" s="16" t="s">
        <v>117</v>
      </c>
      <c r="D63" s="33">
        <v>750000</v>
      </c>
    </row>
    <row r="64" spans="1:4" ht="50.1" customHeight="1" x14ac:dyDescent="0.25">
      <c r="A64" s="8" t="s">
        <v>139</v>
      </c>
      <c r="B64" s="15" t="s">
        <v>118</v>
      </c>
      <c r="C64" s="16" t="s">
        <v>119</v>
      </c>
      <c r="D64" s="32">
        <v>250000</v>
      </c>
    </row>
    <row r="65" spans="1:4" ht="50.1" customHeight="1" x14ac:dyDescent="0.25">
      <c r="A65" s="8" t="s">
        <v>139</v>
      </c>
      <c r="B65" s="15" t="s">
        <v>120</v>
      </c>
      <c r="C65" s="16" t="s">
        <v>121</v>
      </c>
      <c r="D65" s="32">
        <v>50000</v>
      </c>
    </row>
    <row r="66" spans="1:4" ht="50.1" customHeight="1" x14ac:dyDescent="0.25">
      <c r="A66" s="8" t="s">
        <v>139</v>
      </c>
      <c r="B66" s="18" t="s">
        <v>122</v>
      </c>
      <c r="C66" s="19" t="s">
        <v>123</v>
      </c>
      <c r="D66" s="33">
        <v>20000</v>
      </c>
    </row>
    <row r="67" spans="1:4" ht="71.25" customHeight="1" x14ac:dyDescent="0.25">
      <c r="A67" s="8" t="s">
        <v>139</v>
      </c>
      <c r="B67" s="15" t="s">
        <v>124</v>
      </c>
      <c r="C67" s="16" t="s">
        <v>125</v>
      </c>
      <c r="D67" s="32">
        <v>300000</v>
      </c>
    </row>
    <row r="68" spans="1:4" ht="50.1" customHeight="1" x14ac:dyDescent="0.25">
      <c r="A68" s="8" t="s">
        <v>139</v>
      </c>
      <c r="B68" s="15" t="s">
        <v>126</v>
      </c>
      <c r="C68" s="16" t="s">
        <v>127</v>
      </c>
      <c r="D68" s="32">
        <v>150000</v>
      </c>
    </row>
    <row r="69" spans="1:4" ht="50.1" customHeight="1" x14ac:dyDescent="0.25">
      <c r="A69" s="8" t="s">
        <v>139</v>
      </c>
      <c r="B69" s="15" t="s">
        <v>128</v>
      </c>
      <c r="C69" s="16" t="s">
        <v>129</v>
      </c>
      <c r="D69" s="32">
        <v>120000</v>
      </c>
    </row>
    <row r="70" spans="1:4" ht="50.1" customHeight="1" x14ac:dyDescent="0.25">
      <c r="A70" s="8" t="s">
        <v>139</v>
      </c>
      <c r="B70" s="15" t="s">
        <v>130</v>
      </c>
      <c r="C70" s="16" t="s">
        <v>131</v>
      </c>
      <c r="D70" s="32">
        <v>50000</v>
      </c>
    </row>
    <row r="71" spans="1:4" ht="50.1" customHeight="1" x14ac:dyDescent="0.25">
      <c r="A71" s="8" t="s">
        <v>139</v>
      </c>
      <c r="B71" s="15" t="s">
        <v>132</v>
      </c>
      <c r="C71" s="16" t="s">
        <v>133</v>
      </c>
      <c r="D71" s="32">
        <v>50000</v>
      </c>
    </row>
    <row r="72" spans="1:4" ht="50.1" customHeight="1" x14ac:dyDescent="0.25">
      <c r="A72" s="8" t="s">
        <v>139</v>
      </c>
      <c r="B72" s="15" t="s">
        <v>134</v>
      </c>
      <c r="C72" s="16" t="s">
        <v>135</v>
      </c>
      <c r="D72" s="32">
        <v>50000</v>
      </c>
    </row>
    <row r="73" spans="1:4" ht="50.1" customHeight="1" x14ac:dyDescent="0.25">
      <c r="A73" s="9"/>
      <c r="B73" s="9"/>
      <c r="C73" s="34" t="s">
        <v>220</v>
      </c>
      <c r="D73" s="36">
        <f>SUM(D63:D72)</f>
        <v>1790000</v>
      </c>
    </row>
  </sheetData>
  <pageMargins left="0.7" right="0.7" top="0.75" bottom="0.75" header="0.3" footer="0.3"/>
  <pageSetup scale="63"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7BA898D5043E43B9F21C1712CD5A7D" ma:contentTypeVersion="20" ma:contentTypeDescription="Create a new document." ma:contentTypeScope="" ma:versionID="b412c8202924228147e5a21679f8bc7c">
  <xsd:schema xmlns:xsd="http://www.w3.org/2001/XMLSchema" xmlns:xs="http://www.w3.org/2001/XMLSchema" xmlns:p="http://schemas.microsoft.com/office/2006/metadata/properties" xmlns:ns2="d28a0db2-cbf6-48c5-a3a9-dae5507ee5c4" xmlns:ns3="3a107e00-624c-43c1-ada1-ccd6f54c61c6" targetNamespace="http://schemas.microsoft.com/office/2006/metadata/properties" ma:root="true" ma:fieldsID="9533065b83ca29b918afdc84bbd0d9b5" ns2:_="" ns3:_="">
    <xsd:import namespace="d28a0db2-cbf6-48c5-a3a9-dae5507ee5c4"/>
    <xsd:import namespace="3a107e00-624c-43c1-ada1-ccd6f54c61c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TaxCatchAll" minOccurs="0"/>
                <xsd:element ref="ns2:MediaServiceGenerationTime" minOccurs="0"/>
                <xsd:element ref="ns2:MediaServiceEventHashCode" minOccurs="0"/>
                <xsd:element ref="ns2:lcf76f155ced4ddcb4097134ff3c332f" minOccurs="0"/>
                <xsd:element ref="ns2:MediaServiceLocation"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8a0db2-cbf6-48c5-a3a9-dae5507ee5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feaaae-0e90-45b6-a2e5-2740172bad1d" ma:termSetId="09814cd3-568e-fe90-9814-8d621ff8fb84" ma:anchorId="fba54fb3-c3e1-fe81-a776-ca4b69148c4d" ma:open="true" ma:isKeyword="false">
      <xsd:complexType>
        <xsd:sequence>
          <xsd:element ref="pc:Terms" minOccurs="0" maxOccurs="1"/>
        </xsd:sequence>
      </xsd:complex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SystemTags" ma:index="23"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107e00-624c-43c1-ada1-ccd6f54c61c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a6f6635-d993-49e0-a1f4-41e5f79f75dc}" ma:internalName="TaxCatchAll" ma:showField="CatchAllData" ma:web="3a107e00-624c-43c1-ada1-ccd6f54c61c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8a0db2-cbf6-48c5-a3a9-dae5507ee5c4">
      <Terms xmlns="http://schemas.microsoft.com/office/infopath/2007/PartnerControls"/>
    </lcf76f155ced4ddcb4097134ff3c332f>
    <TaxCatchAll xmlns="3a107e00-624c-43c1-ada1-ccd6f54c61c6" xsi:nil="true"/>
  </documentManagement>
</p:properties>
</file>

<file path=customXml/itemProps1.xml><?xml version="1.0" encoding="utf-8"?>
<ds:datastoreItem xmlns:ds="http://schemas.openxmlformats.org/officeDocument/2006/customXml" ds:itemID="{1BF394FA-DA89-4B66-BB98-226A341034DF}">
  <ds:schemaRefs>
    <ds:schemaRef ds:uri="http://schemas.microsoft.com/sharepoint/v3/contenttype/forms"/>
  </ds:schemaRefs>
</ds:datastoreItem>
</file>

<file path=customXml/itemProps2.xml><?xml version="1.0" encoding="utf-8"?>
<ds:datastoreItem xmlns:ds="http://schemas.openxmlformats.org/officeDocument/2006/customXml" ds:itemID="{196C3A9D-03A4-46B7-B02F-4B5F1DF491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8a0db2-cbf6-48c5-a3a9-dae5507ee5c4"/>
    <ds:schemaRef ds:uri="3a107e00-624c-43c1-ada1-ccd6f54c61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991645-4129-47B8-857D-89C9887FB6B3}">
  <ds:schemaRefs>
    <ds:schemaRef ds:uri="http://schemas.microsoft.com/office/2006/metadata/properties"/>
    <ds:schemaRef ds:uri="http://schemas.microsoft.com/office/infopath/2007/PartnerControls"/>
    <ds:schemaRef ds:uri="d28a0db2-cbf6-48c5-a3a9-dae5507ee5c4"/>
    <ds:schemaRef ds:uri="3a107e00-624c-43c1-ada1-ccd6f54c61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Update 2020</vt:lpstr>
      <vt:lpstr>Future Projects</vt:lpstr>
      <vt:lpstr>'Project Update 2020'!Print_Titles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 Doreen</dc:creator>
  <cp:lastModifiedBy>Malory Glass</cp:lastModifiedBy>
  <cp:lastPrinted>2025-11-18T16:12:53Z</cp:lastPrinted>
  <dcterms:created xsi:type="dcterms:W3CDTF">2016-09-01T19:05:39Z</dcterms:created>
  <dcterms:modified xsi:type="dcterms:W3CDTF">2025-11-18T16:13:05Z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0x010100797BA898D5043E43B9F21C1712CD5A7D</vt:lpwstr>
  </property>
  <property fmtid="{D5CDD505-2E9C-101B-9397-08002B2CF9AE}" pid="3" name="MediaServiceImageTags">
    <vt:lpwstr/>
  </property>
</Properties>
</file>